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000002\Desktop\"/>
    </mc:Choice>
  </mc:AlternateContent>
  <bookViews>
    <workbookView xWindow="0" yWindow="0" windowWidth="20490" windowHeight="7530"/>
  </bookViews>
  <sheets>
    <sheet name="sum" sheetId="4" r:id="rId1"/>
    <sheet name="MBW" sheetId="1" r:id="rId2"/>
    <sheet name="PL" sheetId="2" r:id="rId3"/>
    <sheet name="EW" sheetId="3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C16" i="4" s="1"/>
  <c r="C16" i="3"/>
  <c r="C13" i="4"/>
  <c r="E15" i="3" l="1"/>
  <c r="D15" i="3"/>
  <c r="D12" i="3"/>
  <c r="E12" i="3"/>
  <c r="F15" i="3" l="1"/>
  <c r="E18" i="3"/>
  <c r="D18" i="3"/>
  <c r="F12" i="3"/>
  <c r="F18" i="3" s="1"/>
  <c r="E15" i="2"/>
  <c r="E15" i="4" s="1"/>
  <c r="D15" i="2"/>
  <c r="F15" i="2" s="1"/>
  <c r="D12" i="2"/>
  <c r="E12" i="2"/>
  <c r="E12" i="4" s="1"/>
  <c r="G37" i="1"/>
  <c r="I35" i="1"/>
  <c r="H35" i="1"/>
  <c r="J35" i="1" s="1"/>
  <c r="I33" i="1"/>
  <c r="H33" i="1"/>
  <c r="J33" i="1" s="1"/>
  <c r="J31" i="1"/>
  <c r="I31" i="1"/>
  <c r="H31" i="1"/>
  <c r="I29" i="1"/>
  <c r="H29" i="1"/>
  <c r="J29" i="1" s="1"/>
  <c r="I27" i="1"/>
  <c r="H27" i="1"/>
  <c r="J27" i="1" s="1"/>
  <c r="I23" i="1"/>
  <c r="J23" i="1" s="1"/>
  <c r="I22" i="1"/>
  <c r="J22" i="1" s="1"/>
  <c r="H21" i="1"/>
  <c r="J21" i="1" s="1"/>
  <c r="I18" i="1"/>
  <c r="J18" i="1" s="1"/>
  <c r="I17" i="1"/>
  <c r="J17" i="1" s="1"/>
  <c r="I16" i="1"/>
  <c r="J16" i="1" s="1"/>
  <c r="H15" i="1"/>
  <c r="J15" i="1" s="1"/>
  <c r="H14" i="1"/>
  <c r="J14" i="1" s="1"/>
  <c r="I11" i="1"/>
  <c r="I37" i="1" s="1"/>
  <c r="H11" i="1"/>
  <c r="J11" i="1" s="1"/>
  <c r="I5" i="1"/>
  <c r="H5" i="1"/>
  <c r="D15" i="4" l="1"/>
  <c r="F15" i="4" s="1"/>
  <c r="E18" i="4"/>
  <c r="F12" i="2"/>
  <c r="F18" i="2" s="1"/>
  <c r="D12" i="4"/>
  <c r="D18" i="2"/>
  <c r="E18" i="2"/>
  <c r="J37" i="1"/>
  <c r="I39" i="1"/>
  <c r="I42" i="1" s="1"/>
  <c r="G42" i="1"/>
  <c r="H37" i="1"/>
  <c r="G39" i="1"/>
  <c r="F12" i="4" l="1"/>
  <c r="F18" i="4" s="1"/>
  <c r="D18" i="4"/>
  <c r="H39" i="1"/>
  <c r="H42" i="1" s="1"/>
  <c r="J39" i="1"/>
  <c r="J42" i="1" s="1"/>
</calcChain>
</file>

<file path=xl/sharedStrings.xml><?xml version="1.0" encoding="utf-8"?>
<sst xmlns="http://schemas.openxmlformats.org/spreadsheetml/2006/main" count="72" uniqueCount="36">
  <si>
    <t>Batu Kawan - Mixed Development - Plot 1</t>
  </si>
  <si>
    <t>Proportion of Work to Retail &amp; Studio</t>
  </si>
  <si>
    <t>Retail</t>
  </si>
  <si>
    <t>Studio</t>
  </si>
  <si>
    <t>NFA, SF</t>
  </si>
  <si>
    <t>Bill</t>
  </si>
  <si>
    <t>Description</t>
  </si>
  <si>
    <t>Contract Amount</t>
  </si>
  <si>
    <t>Total</t>
  </si>
  <si>
    <t xml:space="preserve">Preliminaries and General Conditions </t>
  </si>
  <si>
    <t>Prime Cost Sum for Main Building Works</t>
  </si>
  <si>
    <t>Retail (L1-L3)</t>
  </si>
  <si>
    <t>Car Park (L4-L6) for Retail</t>
  </si>
  <si>
    <t>Car Park (L4-L8) for Apartment</t>
  </si>
  <si>
    <t>Facilities Floor &amp; Car Park Roof</t>
  </si>
  <si>
    <t>Studio Apartment</t>
  </si>
  <si>
    <t>Prime Cost Sum for M&amp;E Works</t>
  </si>
  <si>
    <t>Facilities Floor &amp; Car Park Roof (Landscape lighting)</t>
  </si>
  <si>
    <t>Studio Apartment (inclusive of car park)</t>
  </si>
  <si>
    <t>Prime Cost Sum for Fit Out Works</t>
  </si>
  <si>
    <t>NIL</t>
  </si>
  <si>
    <t>Lift Lobby</t>
  </si>
  <si>
    <t>Prime Cost Sum for Infrastructure Works</t>
  </si>
  <si>
    <t>Prime Cost Sum for Landscape Works</t>
  </si>
  <si>
    <t>Prime Cost Sum for GBI (Certified Only) Compliance</t>
  </si>
  <si>
    <t>Fixed Fess at Eight (8) percent (%) of Prime Cost</t>
  </si>
  <si>
    <t>Sub-Total</t>
  </si>
  <si>
    <t>Provisional Sum for Goods and Services Tax (GST)</t>
  </si>
  <si>
    <t>TOTAL CONTRACT SUM INCLUDED 6% GST</t>
  </si>
  <si>
    <t>Batu Kawan - Plot 1 - Piling, Pile Cap &amp; Column Stump</t>
  </si>
  <si>
    <t>Proportion of Works</t>
  </si>
  <si>
    <t>1)</t>
  </si>
  <si>
    <t>Contract Sum</t>
  </si>
  <si>
    <t>GST</t>
  </si>
  <si>
    <t>Batu Kawan - Plot 1 - Earthwork</t>
  </si>
  <si>
    <t>Batu Kawan - Plot 1 - 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</si>
</sst>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&quot;RM&quot;* #,##0.00_);_(&quot;RM&quot;* \(#,##0.00\);_(&quot;RM&quot;* &quot;-&quot;??_);_(@_)"/>
    <numFmt numFmtId="165" formatCode="_(* #,##0_);_(* \(#,##0\);_(* &quot;-&quot;??_);_(@_)"/>
    <numFmt numFmtId="166" formatCode="_-* #,##0.00_-;\-* #,##0.00_-;_-* &quot;-&quot;??_-;_-@_-"/>
    <numFmt numFmtId="167" formatCode="0.00_)"/>
    <numFmt numFmtId="168" formatCode="0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i/>
      <sz val="16"/>
      <name val="Helv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0070C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3" fillId="5" borderId="0" applyNumberFormat="0" applyBorder="0" applyAlignment="0" applyProtection="0"/>
    <xf numFmtId="0" fontId="14" fillId="22" borderId="26" applyNumberFormat="0" applyAlignment="0" applyProtection="0"/>
    <xf numFmtId="0" fontId="15" fillId="23" borderId="2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0" borderId="28" applyNumberFormat="0" applyFill="0" applyAlignment="0" applyProtection="0"/>
    <xf numFmtId="0" fontId="19" fillId="0" borderId="29" applyNumberFormat="0" applyFill="0" applyAlignment="0" applyProtection="0"/>
    <xf numFmtId="0" fontId="20" fillId="0" borderId="30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26" applyNumberFormat="0" applyAlignment="0" applyProtection="0"/>
    <xf numFmtId="0" fontId="22" fillId="0" borderId="31" applyNumberFormat="0" applyFill="0" applyAlignment="0" applyProtection="0"/>
    <xf numFmtId="0" fontId="23" fillId="24" borderId="0" applyNumberFormat="0" applyBorder="0" applyAlignment="0" applyProtection="0"/>
    <xf numFmtId="167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168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5" borderId="32" applyNumberFormat="0" applyFont="0" applyAlignment="0" applyProtection="0"/>
    <xf numFmtId="0" fontId="24" fillId="22" borderId="33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34" applyNumberFormat="0" applyFill="0" applyAlignment="0" applyProtection="0"/>
    <xf numFmtId="0" fontId="2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144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43" fontId="0" fillId="0" borderId="0" xfId="1" applyFont="1" applyFill="1" applyAlignment="1">
      <alignment vertical="center"/>
    </xf>
    <xf numFmtId="164" fontId="0" fillId="0" borderId="0" xfId="1" applyNumberFormat="1" applyFont="1" applyFill="1" applyAlignment="1">
      <alignment vertical="center"/>
    </xf>
    <xf numFmtId="43" fontId="0" fillId="0" borderId="0" xfId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164" fontId="5" fillId="2" borderId="1" xfId="1" applyNumberFormat="1" applyFont="1" applyFill="1" applyBorder="1" applyAlignment="1">
      <alignment vertical="center"/>
    </xf>
    <xf numFmtId="43" fontId="5" fillId="2" borderId="2" xfId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64" fontId="5" fillId="2" borderId="4" xfId="1" applyNumberFormat="1" applyFont="1" applyFill="1" applyBorder="1" applyAlignment="1">
      <alignment horizontal="right" vertical="center"/>
    </xf>
    <xf numFmtId="165" fontId="5" fillId="2" borderId="5" xfId="1" applyNumberFormat="1" applyFont="1" applyFill="1" applyBorder="1" applyAlignment="1">
      <alignment horizontal="center" vertical="center"/>
    </xf>
    <xf numFmtId="165" fontId="5" fillId="2" borderId="6" xfId="1" applyNumberFormat="1" applyFont="1" applyFill="1" applyBorder="1" applyAlignment="1">
      <alignment horizontal="center" vertical="center"/>
    </xf>
    <xf numFmtId="164" fontId="5" fillId="2" borderId="4" xfId="1" applyNumberFormat="1" applyFont="1" applyFill="1" applyBorder="1" applyAlignment="1">
      <alignment vertical="center"/>
    </xf>
    <xf numFmtId="9" fontId="5" fillId="2" borderId="5" xfId="2" applyFont="1" applyFill="1" applyBorder="1" applyAlignment="1">
      <alignment horizontal="right" vertical="center"/>
    </xf>
    <xf numFmtId="9" fontId="5" fillId="2" borderId="6" xfId="2" applyFont="1" applyFill="1" applyBorder="1" applyAlignment="1">
      <alignment horizontal="right" vertical="center"/>
    </xf>
    <xf numFmtId="164" fontId="5" fillId="2" borderId="7" xfId="1" applyNumberFormat="1" applyFont="1" applyFill="1" applyBorder="1" applyAlignment="1">
      <alignment vertical="center"/>
    </xf>
    <xf numFmtId="43" fontId="5" fillId="2" borderId="8" xfId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43" fontId="0" fillId="0" borderId="11" xfId="1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9" fontId="4" fillId="3" borderId="12" xfId="2" applyFont="1" applyFill="1" applyBorder="1" applyAlignment="1">
      <alignment horizontal="center" vertical="center"/>
    </xf>
    <xf numFmtId="9" fontId="4" fillId="3" borderId="13" xfId="2" applyFont="1" applyFill="1" applyBorder="1" applyAlignment="1">
      <alignment horizontal="center" vertical="center"/>
    </xf>
    <xf numFmtId="43" fontId="0" fillId="0" borderId="14" xfId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3" fontId="3" fillId="0" borderId="15" xfId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43" fontId="3" fillId="3" borderId="16" xfId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43" fontId="4" fillId="0" borderId="9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43" fontId="4" fillId="3" borderId="17" xfId="1" applyFont="1" applyFill="1" applyBorder="1" applyAlignment="1">
      <alignment vertical="center"/>
    </xf>
    <xf numFmtId="0" fontId="0" fillId="3" borderId="5" xfId="0" applyFont="1" applyFill="1" applyBorder="1"/>
    <xf numFmtId="43" fontId="0" fillId="0" borderId="6" xfId="1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0" borderId="4" xfId="1" applyNumberFormat="1" applyFont="1" applyBorder="1" applyAlignment="1">
      <alignment vertical="center"/>
    </xf>
    <xf numFmtId="43" fontId="4" fillId="3" borderId="17" xfId="1" applyFont="1" applyFill="1" applyBorder="1" applyAlignment="1">
      <alignment horizontal="center" vertical="center"/>
    </xf>
    <xf numFmtId="43" fontId="4" fillId="3" borderId="5" xfId="1" applyFont="1" applyFill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2"/>
    </xf>
    <xf numFmtId="164" fontId="0" fillId="3" borderId="5" xfId="0" applyNumberFormat="1" applyFont="1" applyFill="1" applyBorder="1"/>
    <xf numFmtId="0" fontId="0" fillId="0" borderId="0" xfId="0" quotePrefix="1" applyFont="1" applyBorder="1" applyAlignment="1">
      <alignment horizontal="left" vertical="center" indent="2"/>
    </xf>
    <xf numFmtId="43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164" fontId="0" fillId="0" borderId="4" xfId="1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164" fontId="0" fillId="0" borderId="7" xfId="1" applyNumberFormat="1" applyFont="1" applyBorder="1" applyAlignment="1">
      <alignment vertical="center"/>
    </xf>
    <xf numFmtId="43" fontId="4" fillId="3" borderId="16" xfId="1" applyFont="1" applyFill="1" applyBorder="1" applyAlignment="1">
      <alignment vertical="center"/>
    </xf>
    <xf numFmtId="0" fontId="0" fillId="3" borderId="8" xfId="0" applyFont="1" applyFill="1" applyBorder="1"/>
    <xf numFmtId="43" fontId="0" fillId="0" borderId="9" xfId="1" applyFont="1" applyBorder="1" applyAlignment="1">
      <alignment horizontal="center" vertical="center"/>
    </xf>
    <xf numFmtId="43" fontId="0" fillId="0" borderId="0" xfId="1" applyFont="1" applyBorder="1" applyAlignment="1">
      <alignment horizontal="right" vertical="center"/>
    </xf>
    <xf numFmtId="43" fontId="4" fillId="3" borderId="5" xfId="1" applyFont="1" applyFill="1" applyBorder="1" applyAlignment="1">
      <alignment vertical="center"/>
    </xf>
    <xf numFmtId="43" fontId="0" fillId="0" borderId="13" xfId="1" applyFont="1" applyBorder="1" applyAlignment="1">
      <alignment vertical="center"/>
    </xf>
    <xf numFmtId="43" fontId="4" fillId="3" borderId="5" xfId="1" applyFont="1" applyFill="1" applyBorder="1"/>
    <xf numFmtId="43" fontId="0" fillId="0" borderId="5" xfId="1" applyFont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43" fontId="0" fillId="0" borderId="19" xfId="1" applyFont="1" applyBorder="1" applyAlignment="1">
      <alignment vertical="center"/>
    </xf>
    <xf numFmtId="164" fontId="0" fillId="0" borderId="20" xfId="1" applyNumberFormat="1" applyFont="1" applyBorder="1" applyAlignment="1">
      <alignment vertical="center"/>
    </xf>
    <xf numFmtId="43" fontId="4" fillId="3" borderId="21" xfId="1" applyFont="1" applyFill="1" applyBorder="1" applyAlignment="1">
      <alignment vertical="center"/>
    </xf>
    <xf numFmtId="43" fontId="4" fillId="3" borderId="18" xfId="1" applyFont="1" applyFill="1" applyBorder="1"/>
    <xf numFmtId="43" fontId="0" fillId="0" borderId="22" xfId="1" applyFont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43" fontId="0" fillId="0" borderId="24" xfId="1" applyFont="1" applyBorder="1" applyAlignment="1">
      <alignment vertical="center"/>
    </xf>
    <xf numFmtId="164" fontId="0" fillId="0" borderId="24" xfId="1" applyNumberFormat="1" applyFont="1" applyBorder="1" applyAlignment="1">
      <alignment vertical="center"/>
    </xf>
    <xf numFmtId="43" fontId="4" fillId="3" borderId="25" xfId="1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43" fontId="3" fillId="3" borderId="17" xfId="1" applyFont="1" applyFill="1" applyBorder="1" applyAlignment="1">
      <alignment vertical="center"/>
    </xf>
    <xf numFmtId="43" fontId="3" fillId="3" borderId="5" xfId="1" applyFont="1" applyFill="1" applyBorder="1" applyAlignment="1">
      <alignment vertical="center"/>
    </xf>
    <xf numFmtId="43" fontId="3" fillId="0" borderId="6" xfId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43" fontId="0" fillId="0" borderId="15" xfId="1" applyFont="1" applyBorder="1" applyAlignment="1">
      <alignment vertical="center"/>
    </xf>
    <xf numFmtId="164" fontId="0" fillId="0" borderId="15" xfId="1" applyNumberFormat="1" applyFont="1" applyBorder="1" applyAlignment="1">
      <alignment vertical="center"/>
    </xf>
    <xf numFmtId="43" fontId="4" fillId="3" borderId="8" xfId="1" applyFont="1" applyFill="1" applyBorder="1"/>
    <xf numFmtId="43" fontId="0" fillId="0" borderId="9" xfId="1" applyFont="1" applyBorder="1" applyAlignment="1">
      <alignment vertical="center"/>
    </xf>
    <xf numFmtId="43" fontId="0" fillId="0" borderId="0" xfId="1" applyFont="1" applyAlignment="1">
      <alignment vertical="center"/>
    </xf>
    <xf numFmtId="164" fontId="0" fillId="0" borderId="0" xfId="1" applyNumberFormat="1" applyFont="1" applyAlignment="1">
      <alignment vertical="center"/>
    </xf>
    <xf numFmtId="10" fontId="0" fillId="0" borderId="0" xfId="2" applyNumberFormat="1" applyFont="1" applyBorder="1" applyAlignment="1">
      <alignment vertical="center"/>
    </xf>
    <xf numFmtId="0" fontId="29" fillId="0" borderId="0" xfId="55" applyFont="1"/>
    <xf numFmtId="0" fontId="4" fillId="0" borderId="0" xfId="55"/>
    <xf numFmtId="0" fontId="3" fillId="0" borderId="0" xfId="55" applyFont="1" applyAlignment="1">
      <alignment horizontal="center"/>
    </xf>
    <xf numFmtId="14" fontId="9" fillId="0" borderId="0" xfId="55" applyNumberFormat="1" applyFont="1"/>
    <xf numFmtId="0" fontId="29" fillId="0" borderId="0" xfId="55" applyFont="1" applyAlignment="1">
      <alignment horizontal="center"/>
    </xf>
    <xf numFmtId="0" fontId="2" fillId="0" borderId="0" xfId="55" applyFont="1"/>
    <xf numFmtId="0" fontId="4" fillId="0" borderId="13" xfId="55" applyBorder="1" applyAlignment="1">
      <alignment horizontal="center"/>
    </xf>
    <xf numFmtId="0" fontId="4" fillId="0" borderId="10" xfId="55" applyBorder="1"/>
    <xf numFmtId="0" fontId="2" fillId="0" borderId="1" xfId="55" applyFont="1" applyBorder="1" applyAlignment="1">
      <alignment horizontal="left"/>
    </xf>
    <xf numFmtId="0" fontId="2" fillId="0" borderId="3" xfId="55" applyFont="1" applyBorder="1" applyAlignment="1">
      <alignment horizontal="center"/>
    </xf>
    <xf numFmtId="0" fontId="8" fillId="0" borderId="5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6" xfId="3" applyFont="1" applyFill="1" applyBorder="1" applyAlignment="1">
      <alignment vertical="center"/>
    </xf>
    <xf numFmtId="0" fontId="8" fillId="0" borderId="8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9" xfId="3" applyFont="1" applyFill="1" applyBorder="1" applyAlignment="1">
      <alignment vertical="center"/>
    </xf>
    <xf numFmtId="9" fontId="30" fillId="0" borderId="2" xfId="3" applyNumberFormat="1" applyFont="1" applyFill="1" applyBorder="1" applyAlignment="1">
      <alignment horizontal="center" vertical="center"/>
    </xf>
    <xf numFmtId="164" fontId="8" fillId="0" borderId="8" xfId="33" applyNumberFormat="1" applyFont="1" applyFill="1" applyBorder="1" applyAlignment="1">
      <alignment horizontal="center" vertical="center"/>
    </xf>
    <xf numFmtId="0" fontId="8" fillId="0" borderId="5" xfId="3" applyFont="1" applyFill="1" applyBorder="1" applyAlignment="1">
      <alignment vertical="center"/>
    </xf>
    <xf numFmtId="164" fontId="8" fillId="0" borderId="5" xfId="33" applyNumberFormat="1" applyFont="1" applyFill="1" applyBorder="1" applyAlignment="1">
      <alignment vertical="center"/>
    </xf>
    <xf numFmtId="0" fontId="4" fillId="0" borderId="5" xfId="55" applyFont="1" applyBorder="1" applyAlignment="1">
      <alignment horizontal="center"/>
    </xf>
    <xf numFmtId="0" fontId="4" fillId="0" borderId="4" xfId="55" applyFont="1" applyBorder="1"/>
    <xf numFmtId="166" fontId="4" fillId="0" borderId="6" xfId="55" applyNumberFormat="1" applyBorder="1"/>
    <xf numFmtId="0" fontId="4" fillId="0" borderId="5" xfId="55" applyBorder="1" applyAlignment="1">
      <alignment horizontal="center"/>
    </xf>
    <xf numFmtId="0" fontId="6" fillId="0" borderId="4" xfId="55" applyFont="1" applyBorder="1"/>
    <xf numFmtId="0" fontId="2" fillId="0" borderId="11" xfId="55" applyFont="1" applyBorder="1" applyAlignment="1">
      <alignment horizontal="center"/>
    </xf>
    <xf numFmtId="0" fontId="7" fillId="0" borderId="8" xfId="3" applyFont="1" applyFill="1" applyBorder="1" applyAlignment="1">
      <alignment horizontal="center" vertical="center"/>
    </xf>
    <xf numFmtId="164" fontId="7" fillId="0" borderId="8" xfId="33" applyNumberFormat="1" applyFont="1" applyFill="1" applyBorder="1" applyAlignment="1">
      <alignment horizontal="center" vertical="center"/>
    </xf>
    <xf numFmtId="0" fontId="2" fillId="0" borderId="35" xfId="55" applyFont="1" applyBorder="1" applyAlignment="1">
      <alignment horizontal="center"/>
    </xf>
    <xf numFmtId="9" fontId="5" fillId="2" borderId="6" xfId="78" applyFont="1" applyFill="1" applyBorder="1" applyAlignment="1">
      <alignment horizontal="right" vertical="center"/>
    </xf>
    <xf numFmtId="9" fontId="5" fillId="2" borderId="5" xfId="78" applyFont="1" applyFill="1" applyBorder="1" applyAlignment="1">
      <alignment horizontal="right" vertical="center"/>
    </xf>
    <xf numFmtId="165" fontId="5" fillId="2" borderId="6" xfId="31" applyNumberFormat="1" applyFont="1" applyFill="1" applyBorder="1" applyAlignment="1">
      <alignment horizontal="center" vertical="center"/>
    </xf>
    <xf numFmtId="165" fontId="5" fillId="2" borderId="5" xfId="31" applyNumberFormat="1" applyFont="1" applyFill="1" applyBorder="1" applyAlignment="1">
      <alignment horizontal="center" vertical="center"/>
    </xf>
    <xf numFmtId="164" fontId="5" fillId="2" borderId="1" xfId="31" applyNumberFormat="1" applyFont="1" applyFill="1" applyBorder="1" applyAlignment="1">
      <alignment vertical="center"/>
    </xf>
    <xf numFmtId="164" fontId="5" fillId="2" borderId="4" xfId="31" applyNumberFormat="1" applyFont="1" applyFill="1" applyBorder="1" applyAlignment="1">
      <alignment vertical="center"/>
    </xf>
    <xf numFmtId="164" fontId="5" fillId="2" borderId="7" xfId="31" applyNumberFormat="1" applyFont="1" applyFill="1" applyBorder="1" applyAlignment="1">
      <alignment vertical="center"/>
    </xf>
    <xf numFmtId="43" fontId="5" fillId="2" borderId="8" xfId="31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43" fontId="5" fillId="2" borderId="2" xfId="31" applyFont="1" applyFill="1" applyBorder="1" applyAlignment="1">
      <alignment horizontal="center" vertical="center"/>
    </xf>
    <xf numFmtId="164" fontId="5" fillId="2" borderId="3" xfId="31" applyNumberFormat="1" applyFont="1" applyFill="1" applyBorder="1" applyAlignment="1">
      <alignment horizontal="center" vertical="center"/>
    </xf>
    <xf numFmtId="164" fontId="5" fillId="2" borderId="4" xfId="31" applyNumberFormat="1" applyFont="1" applyFill="1" applyBorder="1" applyAlignment="1">
      <alignment horizontal="right" vertical="center"/>
    </xf>
    <xf numFmtId="0" fontId="4" fillId="0" borderId="8" xfId="55" applyBorder="1" applyAlignment="1">
      <alignment horizontal="center"/>
    </xf>
    <xf numFmtId="0" fontId="4" fillId="0" borderId="7" xfId="55" applyBorder="1"/>
    <xf numFmtId="166" fontId="4" fillId="0" borderId="9" xfId="55" applyNumberFormat="1" applyBorder="1"/>
    <xf numFmtId="43" fontId="4" fillId="0" borderId="6" xfId="1" applyFont="1" applyBorder="1"/>
    <xf numFmtId="0" fontId="2" fillId="0" borderId="0" xfId="0" applyFont="1"/>
    <xf numFmtId="43" fontId="3" fillId="0" borderId="2" xfId="1" applyFont="1" applyBorder="1"/>
    <xf numFmtId="0" fontId="3" fillId="0" borderId="35" xfId="55" applyFont="1" applyBorder="1"/>
    <xf numFmtId="0" fontId="3" fillId="0" borderId="1" xfId="55" applyFont="1" applyBorder="1"/>
    <xf numFmtId="43" fontId="4" fillId="0" borderId="8" xfId="1" applyFont="1" applyBorder="1"/>
    <xf numFmtId="43" fontId="4" fillId="0" borderId="5" xfId="1" applyFont="1" applyBorder="1"/>
  </cellXfs>
  <cellStyles count="111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10" xfId="32"/>
    <cellStyle name="Comma 10 2" xfId="33"/>
    <cellStyle name="Comma 10 2 2" xfId="83"/>
    <cellStyle name="Comma 12" xfId="34"/>
    <cellStyle name="Comma 15" xfId="35"/>
    <cellStyle name="Comma 2" xfId="36"/>
    <cellStyle name="Comma 2 2" xfId="37"/>
    <cellStyle name="Comma 2 2 2" xfId="85"/>
    <cellStyle name="Comma 2 2 3" xfId="84"/>
    <cellStyle name="Comma 3" xfId="38"/>
    <cellStyle name="Comma 3 2" xfId="39"/>
    <cellStyle name="Comma 3 2 2" xfId="87"/>
    <cellStyle name="Comma 3 3" xfId="88"/>
    <cellStyle name="Comma 3 4" xfId="86"/>
    <cellStyle name="Comma 4" xfId="40"/>
    <cellStyle name="Comma 4 2" xfId="90"/>
    <cellStyle name="Comma 4 3" xfId="89"/>
    <cellStyle name="Comma 5" xfId="41"/>
    <cellStyle name="Comma 5 2" xfId="91"/>
    <cellStyle name="Comma 6" xfId="42"/>
    <cellStyle name="Comma 6 2" xfId="92"/>
    <cellStyle name="Comma 7" xfId="31"/>
    <cellStyle name="Comma 9" xfId="43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52"/>
    <cellStyle name="Normal" xfId="0" builtinId="0"/>
    <cellStyle name="Normal - Style1" xfId="53"/>
    <cellStyle name="Normal 10" xfId="54"/>
    <cellStyle name="Normal 10 2" xfId="93"/>
    <cellStyle name="Normal 11" xfId="55"/>
    <cellStyle name="Normal 11 2" xfId="94"/>
    <cellStyle name="Normal 114" xfId="56"/>
    <cellStyle name="Normal 114 2" xfId="95"/>
    <cellStyle name="Normal 117" xfId="57"/>
    <cellStyle name="Normal 117 2" xfId="96"/>
    <cellStyle name="Normal 118" xfId="58"/>
    <cellStyle name="Normal 118 2" xfId="97"/>
    <cellStyle name="Normal 12" xfId="3"/>
    <cellStyle name="Normal 120" xfId="59"/>
    <cellStyle name="Normal 120 2" xfId="98"/>
    <cellStyle name="Normal 122" xfId="60"/>
    <cellStyle name="Normal 122 2" xfId="99"/>
    <cellStyle name="Normal 123" xfId="61"/>
    <cellStyle name="Normal 123 2" xfId="100"/>
    <cellStyle name="Normal 124" xfId="62"/>
    <cellStyle name="Normal 124 2" xfId="101"/>
    <cellStyle name="Normal 126" xfId="63"/>
    <cellStyle name="Normal 126 2" xfId="102"/>
    <cellStyle name="Normal 13" xfId="110"/>
    <cellStyle name="Normal 18" xfId="64"/>
    <cellStyle name="Normal 18 2" xfId="103"/>
    <cellStyle name="Normal 2" xfId="65"/>
    <cellStyle name="Normal 2 2" xfId="66"/>
    <cellStyle name="Normal 2 2 2" xfId="104"/>
    <cellStyle name="Normal 3" xfId="67"/>
    <cellStyle name="Normal 4" xfId="68"/>
    <cellStyle name="Normal 4 2" xfId="105"/>
    <cellStyle name="Normal 5" xfId="69"/>
    <cellStyle name="Normal 5 2" xfId="70"/>
    <cellStyle name="Normal 6" xfId="71"/>
    <cellStyle name="Normal 7" xfId="72"/>
    <cellStyle name="Normal 76" xfId="73"/>
    <cellStyle name="Normal 76 2" xfId="106"/>
    <cellStyle name="Normal 8" xfId="74"/>
    <cellStyle name="Normal 9" xfId="75"/>
    <cellStyle name="Normal 9 2" xfId="107"/>
    <cellStyle name="Note 2" xfId="76"/>
    <cellStyle name="Output 2" xfId="77"/>
    <cellStyle name="Percent" xfId="2" builtinId="5"/>
    <cellStyle name="Percent 2" xfId="79"/>
    <cellStyle name="Percent 2 2" xfId="108"/>
    <cellStyle name="Percent 3" xfId="109"/>
    <cellStyle name="Percent 4" xfId="78"/>
    <cellStyle name="Title 2" xfId="80"/>
    <cellStyle name="Total 2" xfId="81"/>
    <cellStyle name="Warning Text 2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F12" sqref="F12"/>
    </sheetView>
  </sheetViews>
  <sheetFormatPr defaultRowHeight="15" x14ac:dyDescent="0.25"/>
  <cols>
    <col min="3" max="3" width="30.7109375" customWidth="1"/>
    <col min="4" max="6" width="16.5703125" customWidth="1"/>
  </cols>
  <sheetData>
    <row r="1" spans="1:6" x14ac:dyDescent="0.25">
      <c r="A1" s="93" t="s">
        <v>35</v>
      </c>
      <c r="B1" s="94"/>
      <c r="C1" s="94"/>
      <c r="D1" s="94"/>
      <c r="E1" s="94"/>
      <c r="F1" s="94"/>
    </row>
    <row r="2" spans="1:6" x14ac:dyDescent="0.25">
      <c r="A2" s="95"/>
      <c r="B2" s="96"/>
      <c r="C2" s="97"/>
      <c r="D2" s="98"/>
      <c r="E2" s="98"/>
      <c r="F2" s="98"/>
    </row>
    <row r="3" spans="1:6" x14ac:dyDescent="0.25">
      <c r="A3" s="95"/>
      <c r="B3" s="96"/>
      <c r="C3" s="126"/>
      <c r="D3" s="131" t="s">
        <v>2</v>
      </c>
      <c r="E3" s="132" t="s">
        <v>3</v>
      </c>
      <c r="F3" s="132" t="s">
        <v>8</v>
      </c>
    </row>
    <row r="4" spans="1:6" x14ac:dyDescent="0.25">
      <c r="A4" s="95"/>
      <c r="B4" s="96"/>
      <c r="C4" s="133" t="s">
        <v>4</v>
      </c>
      <c r="D4" s="125">
        <v>228387</v>
      </c>
      <c r="E4" s="124">
        <v>388178</v>
      </c>
      <c r="F4" s="124">
        <v>616565</v>
      </c>
    </row>
    <row r="5" spans="1:6" x14ac:dyDescent="0.25">
      <c r="A5" s="95"/>
      <c r="B5" s="96"/>
      <c r="C5" s="127"/>
      <c r="D5" s="123">
        <v>0.37041836627119606</v>
      </c>
      <c r="E5" s="122">
        <v>0.62958163372880394</v>
      </c>
      <c r="F5" s="122">
        <v>1</v>
      </c>
    </row>
    <row r="6" spans="1:6" x14ac:dyDescent="0.25">
      <c r="A6" s="95"/>
      <c r="B6" s="96"/>
      <c r="C6" s="128"/>
      <c r="D6" s="129"/>
      <c r="E6" s="130"/>
      <c r="F6" s="130"/>
    </row>
    <row r="7" spans="1:6" x14ac:dyDescent="0.25">
      <c r="A7" s="95"/>
      <c r="B7" s="96"/>
      <c r="C7" s="97"/>
      <c r="D7" s="98"/>
      <c r="E7" s="98"/>
      <c r="F7" s="98"/>
    </row>
    <row r="8" spans="1:6" x14ac:dyDescent="0.25">
      <c r="A8" s="99"/>
      <c r="B8" s="100"/>
      <c r="C8" s="118"/>
      <c r="D8" s="101" t="s">
        <v>30</v>
      </c>
      <c r="E8" s="121"/>
      <c r="F8" s="102"/>
    </row>
    <row r="9" spans="1:6" x14ac:dyDescent="0.25">
      <c r="A9" s="103"/>
      <c r="B9" s="104"/>
      <c r="C9" s="105"/>
      <c r="D9" s="119" t="s">
        <v>2</v>
      </c>
      <c r="E9" s="120" t="s">
        <v>3</v>
      </c>
      <c r="F9" s="120" t="s">
        <v>8</v>
      </c>
    </row>
    <row r="10" spans="1:6" x14ac:dyDescent="0.25">
      <c r="A10" s="106"/>
      <c r="B10" s="107"/>
      <c r="C10" s="108"/>
      <c r="D10" s="109">
        <v>0.37</v>
      </c>
      <c r="E10" s="109">
        <v>0.63</v>
      </c>
      <c r="F10" s="110"/>
    </row>
    <row r="11" spans="1:6" x14ac:dyDescent="0.25">
      <c r="A11" s="103"/>
      <c r="B11" s="104"/>
      <c r="C11" s="105"/>
      <c r="D11" s="111"/>
      <c r="E11" s="112"/>
      <c r="F11" s="112"/>
    </row>
    <row r="12" spans="1:6" x14ac:dyDescent="0.25">
      <c r="A12" s="113" t="s">
        <v>31</v>
      </c>
      <c r="B12" s="114"/>
      <c r="C12" s="115" t="s">
        <v>32</v>
      </c>
      <c r="D12" s="143">
        <f>+MBW!H37+PL!D12+EW!D12</f>
        <v>64606228.671300001</v>
      </c>
      <c r="E12" s="143">
        <f>+MBW!I37+PL!E12+EW!E12</f>
        <v>124058348.8187</v>
      </c>
      <c r="F12" s="143">
        <f>SUM(D12:E12)</f>
        <v>188664577.49000001</v>
      </c>
    </row>
    <row r="13" spans="1:6" x14ac:dyDescent="0.25">
      <c r="A13" s="116"/>
      <c r="B13" s="117"/>
      <c r="C13" s="137">
        <f>MBW!G37+PL!C13+EW!C13</f>
        <v>188664577.48999998</v>
      </c>
      <c r="D13" s="143"/>
      <c r="E13" s="143"/>
      <c r="F13" s="143"/>
    </row>
    <row r="14" spans="1:6" x14ac:dyDescent="0.25">
      <c r="A14" s="113"/>
      <c r="B14" s="114"/>
      <c r="C14" s="115"/>
      <c r="D14" s="143"/>
      <c r="E14" s="143"/>
      <c r="F14" s="143"/>
    </row>
    <row r="15" spans="1:6" x14ac:dyDescent="0.25">
      <c r="A15" s="116">
        <v>2</v>
      </c>
      <c r="B15" s="114"/>
      <c r="C15" s="115" t="s">
        <v>33</v>
      </c>
      <c r="D15" s="143">
        <f>+MBW!H39+PL!D15+EW!D15</f>
        <v>3876373.7205000003</v>
      </c>
      <c r="E15" s="143">
        <f>+MBW!I39+PL!E15+EW!E15</f>
        <v>7443500.9295000006</v>
      </c>
      <c r="F15" s="143">
        <f>SUM(D15:E15)</f>
        <v>11319874.65</v>
      </c>
    </row>
    <row r="16" spans="1:6" x14ac:dyDescent="0.25">
      <c r="A16" s="116"/>
      <c r="B16" s="114"/>
      <c r="C16" s="115">
        <f>+MBW!G39+PL!C16+EW!C16</f>
        <v>11319874.649999999</v>
      </c>
      <c r="D16" s="143"/>
      <c r="E16" s="143"/>
      <c r="F16" s="143"/>
    </row>
    <row r="17" spans="1:6" x14ac:dyDescent="0.25">
      <c r="A17" s="134"/>
      <c r="B17" s="135"/>
      <c r="C17" s="136"/>
      <c r="D17" s="142"/>
      <c r="E17" s="142"/>
      <c r="F17" s="142"/>
    </row>
    <row r="18" spans="1:6" s="138" customFormat="1" x14ac:dyDescent="0.25">
      <c r="A18" s="141"/>
      <c r="B18" s="140"/>
      <c r="C18" s="140" t="s">
        <v>8</v>
      </c>
      <c r="D18" s="139">
        <f>SUM(D11:D17)</f>
        <v>68482602.391800001</v>
      </c>
      <c r="E18" s="139">
        <f t="shared" ref="E18:F18" si="0">SUM(E11:E17)</f>
        <v>131501849.7482</v>
      </c>
      <c r="F18" s="139">
        <f t="shared" si="0"/>
        <v>199984452.14000002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6"/>
  <sheetViews>
    <sheetView topLeftCell="A25" workbookViewId="0">
      <selection activeCell="G37" sqref="G37"/>
    </sheetView>
  </sheetViews>
  <sheetFormatPr defaultRowHeight="15" x14ac:dyDescent="0.25"/>
  <cols>
    <col min="1" max="1" width="2.42578125" style="7" customWidth="1"/>
    <col min="2" max="2" width="10.140625" style="7" customWidth="1"/>
    <col min="3" max="3" width="44.5703125" style="7" customWidth="1"/>
    <col min="4" max="4" width="1.85546875" style="7" customWidth="1"/>
    <col min="5" max="5" width="3.85546875" style="7" customWidth="1"/>
    <col min="6" max="6" width="18" style="90" customWidth="1"/>
    <col min="7" max="7" width="23.5703125" style="91" customWidth="1"/>
    <col min="8" max="8" width="18" style="5" customWidth="1"/>
    <col min="9" max="9" width="18" style="6" customWidth="1"/>
    <col min="10" max="10" width="18" style="5" hidden="1" customWidth="1"/>
    <col min="11" max="11" width="9.140625" style="6"/>
    <col min="12" max="12" width="14.28515625" style="6" bestFit="1" customWidth="1"/>
    <col min="13" max="13" width="9.140625" style="6"/>
    <col min="14" max="14" width="12.28515625" style="6" bestFit="1" customWidth="1"/>
    <col min="15" max="26" width="9.140625" style="6"/>
    <col min="27" max="16384" width="9.140625" style="7"/>
  </cols>
  <sheetData>
    <row r="1" spans="2:10" x14ac:dyDescent="0.25">
      <c r="B1" s="1" t="s">
        <v>0</v>
      </c>
      <c r="C1" s="2"/>
      <c r="D1" s="2"/>
      <c r="E1" s="2"/>
      <c r="F1" s="3"/>
      <c r="G1" s="4"/>
    </row>
    <row r="2" spans="2:10" x14ac:dyDescent="0.25">
      <c r="B2" s="1" t="s">
        <v>1</v>
      </c>
      <c r="C2" s="2"/>
      <c r="D2" s="2"/>
      <c r="E2" s="2"/>
      <c r="F2" s="3"/>
      <c r="G2" s="4"/>
    </row>
    <row r="3" spans="2:10" x14ac:dyDescent="0.25">
      <c r="B3" s="1"/>
      <c r="C3" s="2"/>
      <c r="D3" s="2"/>
      <c r="E3" s="2"/>
      <c r="F3" s="3"/>
      <c r="G3" s="8"/>
      <c r="H3" s="9" t="s">
        <v>2</v>
      </c>
      <c r="I3" s="10" t="s">
        <v>3</v>
      </c>
    </row>
    <row r="4" spans="2:10" x14ac:dyDescent="0.25">
      <c r="B4" s="1"/>
      <c r="C4" s="2"/>
      <c r="D4" s="2"/>
      <c r="E4" s="11"/>
      <c r="F4" s="3"/>
      <c r="G4" s="12" t="s">
        <v>4</v>
      </c>
      <c r="H4" s="13">
        <v>228387</v>
      </c>
      <c r="I4" s="14">
        <v>388178</v>
      </c>
    </row>
    <row r="5" spans="2:10" x14ac:dyDescent="0.25">
      <c r="B5" s="1"/>
      <c r="C5" s="2"/>
      <c r="D5" s="2"/>
      <c r="E5" s="2"/>
      <c r="F5" s="3"/>
      <c r="G5" s="15"/>
      <c r="H5" s="16">
        <f>+H4/(H4+I4)</f>
        <v>0.37041836627119606</v>
      </c>
      <c r="I5" s="17">
        <f>I4/(H4+I4)</f>
        <v>0.62958163372880394</v>
      </c>
    </row>
    <row r="6" spans="2:10" x14ac:dyDescent="0.25">
      <c r="B6" s="1"/>
      <c r="C6" s="2"/>
      <c r="D6" s="2"/>
      <c r="E6" s="2"/>
      <c r="F6" s="3"/>
      <c r="G6" s="18"/>
      <c r="H6" s="19"/>
      <c r="I6" s="20"/>
    </row>
    <row r="7" spans="2:10" x14ac:dyDescent="0.25">
      <c r="B7" s="1"/>
      <c r="C7" s="2"/>
      <c r="D7" s="2"/>
      <c r="E7" s="2"/>
      <c r="F7" s="3"/>
      <c r="G7" s="4"/>
    </row>
    <row r="8" spans="2:10" x14ac:dyDescent="0.25">
      <c r="B8" s="21"/>
      <c r="C8" s="21"/>
      <c r="D8" s="22"/>
      <c r="E8" s="22"/>
      <c r="F8" s="23"/>
      <c r="G8" s="24"/>
      <c r="H8" s="25">
        <v>0.37</v>
      </c>
      <c r="I8" s="26">
        <v>0.63</v>
      </c>
      <c r="J8" s="27"/>
    </row>
    <row r="9" spans="2:10" x14ac:dyDescent="0.2">
      <c r="B9" s="28" t="s">
        <v>5</v>
      </c>
      <c r="C9" s="28" t="s">
        <v>6</v>
      </c>
      <c r="D9" s="29"/>
      <c r="E9" s="29"/>
      <c r="F9" s="30"/>
      <c r="G9" s="31" t="s">
        <v>7</v>
      </c>
      <c r="H9" s="32" t="s">
        <v>2</v>
      </c>
      <c r="I9" s="33" t="s">
        <v>3</v>
      </c>
      <c r="J9" s="34" t="s">
        <v>8</v>
      </c>
    </row>
    <row r="10" spans="2:10" x14ac:dyDescent="0.25">
      <c r="B10" s="35"/>
      <c r="C10" s="35"/>
      <c r="D10" s="36"/>
      <c r="E10" s="36"/>
      <c r="F10" s="37"/>
      <c r="G10" s="38"/>
      <c r="H10" s="39"/>
      <c r="I10" s="40"/>
      <c r="J10" s="41"/>
    </row>
    <row r="11" spans="2:10" x14ac:dyDescent="0.25">
      <c r="B11" s="42">
        <v>1</v>
      </c>
      <c r="C11" s="6" t="s">
        <v>9</v>
      </c>
      <c r="D11" s="43"/>
      <c r="E11" s="43"/>
      <c r="F11" s="5"/>
      <c r="G11" s="44">
        <v>11648900</v>
      </c>
      <c r="H11" s="45">
        <f>ROUND(G11*$H$8,2)</f>
        <v>4310093</v>
      </c>
      <c r="I11" s="46">
        <f>ROUND(G11*$I$8,2)</f>
        <v>7338807</v>
      </c>
      <c r="J11" s="47">
        <f>SUM(H11:I11)</f>
        <v>11648900</v>
      </c>
    </row>
    <row r="12" spans="2:10" x14ac:dyDescent="0.25">
      <c r="B12" s="42"/>
      <c r="C12" s="6"/>
      <c r="D12" s="43"/>
      <c r="E12" s="43"/>
      <c r="F12" s="5"/>
      <c r="G12" s="44"/>
      <c r="H12" s="45"/>
      <c r="I12" s="40"/>
      <c r="J12" s="47"/>
    </row>
    <row r="13" spans="2:10" x14ac:dyDescent="0.25">
      <c r="B13" s="42">
        <v>2</v>
      </c>
      <c r="C13" s="48" t="s">
        <v>10</v>
      </c>
      <c r="D13" s="43"/>
      <c r="E13" s="43"/>
      <c r="F13" s="5"/>
      <c r="G13" s="44">
        <v>0</v>
      </c>
      <c r="H13" s="45"/>
      <c r="I13" s="40"/>
      <c r="J13" s="47"/>
    </row>
    <row r="14" spans="2:10" x14ac:dyDescent="0.25">
      <c r="B14" s="42"/>
      <c r="C14" s="49" t="s">
        <v>11</v>
      </c>
      <c r="D14" s="43"/>
      <c r="E14" s="43"/>
      <c r="F14" s="5"/>
      <c r="G14" s="44">
        <v>22025100</v>
      </c>
      <c r="H14" s="45">
        <f>+G14</f>
        <v>22025100</v>
      </c>
      <c r="I14" s="40"/>
      <c r="J14" s="47">
        <f>SUM(H14:I14)</f>
        <v>22025100</v>
      </c>
    </row>
    <row r="15" spans="2:10" x14ac:dyDescent="0.25">
      <c r="B15" s="42"/>
      <c r="C15" s="49" t="s">
        <v>12</v>
      </c>
      <c r="D15" s="43"/>
      <c r="E15" s="43"/>
      <c r="F15" s="5"/>
      <c r="G15" s="44">
        <v>5829000</v>
      </c>
      <c r="H15" s="45">
        <f>+G15</f>
        <v>5829000</v>
      </c>
      <c r="I15" s="40"/>
      <c r="J15" s="47">
        <f>SUM(H15:I15)</f>
        <v>5829000</v>
      </c>
    </row>
    <row r="16" spans="2:10" x14ac:dyDescent="0.25">
      <c r="B16" s="42"/>
      <c r="C16" s="49" t="s">
        <v>13</v>
      </c>
      <c r="D16" s="43"/>
      <c r="E16" s="43"/>
      <c r="F16" s="5"/>
      <c r="G16" s="44">
        <v>15224000</v>
      </c>
      <c r="H16" s="45"/>
      <c r="I16" s="50">
        <f>+G16</f>
        <v>15224000</v>
      </c>
      <c r="J16" s="47">
        <f>SUM(H16:I16)</f>
        <v>15224000</v>
      </c>
    </row>
    <row r="17" spans="2:14" x14ac:dyDescent="0.25">
      <c r="B17" s="42"/>
      <c r="C17" s="49" t="s">
        <v>14</v>
      </c>
      <c r="D17" s="43"/>
      <c r="E17" s="43"/>
      <c r="F17" s="5"/>
      <c r="G17" s="44">
        <v>3524900</v>
      </c>
      <c r="H17" s="45"/>
      <c r="I17" s="50">
        <f>+G17</f>
        <v>3524900</v>
      </c>
      <c r="J17" s="47">
        <f>SUM(H17:I17)</f>
        <v>3524900</v>
      </c>
    </row>
    <row r="18" spans="2:14" x14ac:dyDescent="0.25">
      <c r="B18" s="42"/>
      <c r="C18" s="51" t="s">
        <v>15</v>
      </c>
      <c r="D18" s="43"/>
      <c r="E18" s="43"/>
      <c r="F18" s="5"/>
      <c r="G18" s="44">
        <v>49757700</v>
      </c>
      <c r="H18" s="45"/>
      <c r="I18" s="50">
        <f>+G18</f>
        <v>49757700</v>
      </c>
      <c r="J18" s="47">
        <f>SUM(H18:I18)</f>
        <v>49757700</v>
      </c>
    </row>
    <row r="19" spans="2:14" x14ac:dyDescent="0.25">
      <c r="B19" s="42"/>
      <c r="C19" s="49"/>
      <c r="D19" s="43"/>
      <c r="E19" s="43"/>
      <c r="F19" s="5"/>
      <c r="G19" s="44"/>
      <c r="H19" s="45"/>
      <c r="I19" s="40"/>
      <c r="J19" s="47"/>
    </row>
    <row r="20" spans="2:14" x14ac:dyDescent="0.25">
      <c r="B20" s="42">
        <v>3</v>
      </c>
      <c r="C20" s="6" t="s">
        <v>16</v>
      </c>
      <c r="D20" s="43"/>
      <c r="E20" s="43"/>
      <c r="F20" s="5"/>
      <c r="G20" s="44"/>
      <c r="H20" s="45"/>
      <c r="I20" s="40"/>
      <c r="J20" s="47"/>
      <c r="L20" s="52"/>
      <c r="N20" s="52"/>
    </row>
    <row r="21" spans="2:14" x14ac:dyDescent="0.25">
      <c r="B21" s="42"/>
      <c r="C21" s="49" t="s">
        <v>11</v>
      </c>
      <c r="D21" s="43"/>
      <c r="E21" s="43"/>
      <c r="F21" s="5"/>
      <c r="G21" s="44">
        <v>15162600</v>
      </c>
      <c r="H21" s="45">
        <f>+G21</f>
        <v>15162600</v>
      </c>
      <c r="I21" s="40"/>
      <c r="J21" s="47">
        <f>SUM(H21:I21)</f>
        <v>15162600</v>
      </c>
    </row>
    <row r="22" spans="2:14" x14ac:dyDescent="0.25">
      <c r="B22" s="42"/>
      <c r="C22" s="49" t="s">
        <v>17</v>
      </c>
      <c r="D22" s="43"/>
      <c r="E22" s="43"/>
      <c r="F22" s="5"/>
      <c r="G22" s="44">
        <v>510000</v>
      </c>
      <c r="H22" s="45"/>
      <c r="I22" s="50">
        <f>+G22</f>
        <v>510000</v>
      </c>
      <c r="J22" s="47">
        <f>SUM(H22:I22)</f>
        <v>510000</v>
      </c>
    </row>
    <row r="23" spans="2:14" x14ac:dyDescent="0.25">
      <c r="B23" s="42"/>
      <c r="C23" s="51" t="s">
        <v>18</v>
      </c>
      <c r="D23" s="43"/>
      <c r="E23" s="43"/>
      <c r="F23" s="5"/>
      <c r="G23" s="44">
        <v>18281200</v>
      </c>
      <c r="H23" s="45"/>
      <c r="I23" s="50">
        <f>+G23</f>
        <v>18281200</v>
      </c>
      <c r="J23" s="47">
        <f>SUM(H23:I23)</f>
        <v>18281200</v>
      </c>
    </row>
    <row r="24" spans="2:14" x14ac:dyDescent="0.25">
      <c r="B24" s="42"/>
      <c r="C24" s="49"/>
      <c r="D24" s="43"/>
      <c r="E24" s="43"/>
      <c r="F24" s="5"/>
      <c r="G24" s="44"/>
      <c r="H24" s="45"/>
      <c r="I24" s="40"/>
      <c r="J24" s="47"/>
    </row>
    <row r="25" spans="2:14" x14ac:dyDescent="0.25">
      <c r="B25" s="42">
        <v>4</v>
      </c>
      <c r="C25" s="6" t="s">
        <v>19</v>
      </c>
      <c r="D25" s="43"/>
      <c r="E25" s="53"/>
      <c r="F25" s="5"/>
      <c r="G25" s="44"/>
      <c r="H25" s="45"/>
      <c r="I25" s="40"/>
      <c r="J25" s="47"/>
      <c r="L25" s="52"/>
      <c r="N25" s="52"/>
    </row>
    <row r="26" spans="2:14" x14ac:dyDescent="0.25">
      <c r="B26" s="42"/>
      <c r="C26" s="51" t="s">
        <v>15</v>
      </c>
      <c r="D26" s="43"/>
      <c r="E26" s="53"/>
      <c r="F26" s="5"/>
      <c r="G26" s="54" t="s">
        <v>20</v>
      </c>
      <c r="H26" s="45"/>
      <c r="I26" s="40"/>
      <c r="J26" s="47"/>
      <c r="L26" s="52"/>
      <c r="N26" s="52"/>
    </row>
    <row r="27" spans="2:14" x14ac:dyDescent="0.25">
      <c r="B27" s="42"/>
      <c r="C27" s="51" t="s">
        <v>21</v>
      </c>
      <c r="D27" s="43"/>
      <c r="E27" s="53"/>
      <c r="F27" s="5"/>
      <c r="G27" s="44">
        <v>1851900</v>
      </c>
      <c r="H27" s="45">
        <f>ROUND(G27*$H$8,2)</f>
        <v>685203</v>
      </c>
      <c r="I27" s="46">
        <f>ROUND(G27*$I$8,2)</f>
        <v>1166697</v>
      </c>
      <c r="J27" s="47">
        <f>SUM(H27:I27)</f>
        <v>1851900</v>
      </c>
      <c r="L27" s="52"/>
      <c r="N27" s="52"/>
    </row>
    <row r="28" spans="2:14" x14ac:dyDescent="0.25">
      <c r="B28" s="42"/>
      <c r="C28" s="55"/>
      <c r="D28" s="43"/>
      <c r="E28" s="53"/>
      <c r="F28" s="5"/>
      <c r="G28" s="44"/>
      <c r="H28" s="45"/>
      <c r="I28" s="40"/>
      <c r="J28" s="47"/>
    </row>
    <row r="29" spans="2:14" x14ac:dyDescent="0.25">
      <c r="B29" s="42">
        <v>5</v>
      </c>
      <c r="C29" s="6" t="s">
        <v>22</v>
      </c>
      <c r="D29" s="43"/>
      <c r="E29" s="53"/>
      <c r="F29" s="5"/>
      <c r="G29" s="44">
        <v>4400000</v>
      </c>
      <c r="H29" s="45">
        <f>ROUND(G29*$H$8,2)</f>
        <v>1628000</v>
      </c>
      <c r="I29" s="46">
        <f>ROUND(G29*$I$8,2)</f>
        <v>2772000</v>
      </c>
      <c r="J29" s="47">
        <f>SUM(H29:I29)</f>
        <v>4400000</v>
      </c>
      <c r="L29" s="52"/>
      <c r="N29" s="52"/>
    </row>
    <row r="30" spans="2:14" x14ac:dyDescent="0.25">
      <c r="B30" s="42"/>
      <c r="C30" s="6"/>
      <c r="D30" s="43"/>
      <c r="E30" s="43"/>
      <c r="F30" s="5"/>
      <c r="G30" s="44"/>
      <c r="H30" s="39"/>
      <c r="I30" s="40"/>
      <c r="J30" s="41"/>
    </row>
    <row r="31" spans="2:14" x14ac:dyDescent="0.25">
      <c r="B31" s="42">
        <v>6</v>
      </c>
      <c r="C31" s="6" t="s">
        <v>23</v>
      </c>
      <c r="D31" s="43"/>
      <c r="E31" s="43"/>
      <c r="F31" s="5"/>
      <c r="G31" s="44">
        <v>4323000</v>
      </c>
      <c r="H31" s="45">
        <f>ROUND(G31*$H$8,2)</f>
        <v>1599510</v>
      </c>
      <c r="I31" s="46">
        <f>ROUND(G31*$I$8,2)</f>
        <v>2723490</v>
      </c>
      <c r="J31" s="47">
        <f>SUM(H31:I31)</f>
        <v>4323000</v>
      </c>
    </row>
    <row r="32" spans="2:14" x14ac:dyDescent="0.25">
      <c r="B32" s="42"/>
      <c r="C32" s="6"/>
      <c r="D32" s="43"/>
      <c r="E32" s="43"/>
      <c r="F32" s="5"/>
      <c r="G32" s="44"/>
      <c r="H32" s="39"/>
      <c r="I32" s="40"/>
      <c r="J32" s="41"/>
    </row>
    <row r="33" spans="2:10" x14ac:dyDescent="0.25">
      <c r="B33" s="42">
        <v>7</v>
      </c>
      <c r="C33" s="6" t="s">
        <v>24</v>
      </c>
      <c r="D33" s="43"/>
      <c r="E33" s="43"/>
      <c r="F33" s="5"/>
      <c r="G33" s="44">
        <v>4722200</v>
      </c>
      <c r="H33" s="45">
        <f>ROUND(G33*$H$8,2)</f>
        <v>1747214</v>
      </c>
      <c r="I33" s="46">
        <f>ROUND(G33*$I$8,2)</f>
        <v>2974986</v>
      </c>
      <c r="J33" s="47">
        <f>SUM(H33:I33)</f>
        <v>4722200</v>
      </c>
    </row>
    <row r="34" spans="2:10" x14ac:dyDescent="0.25">
      <c r="B34" s="42"/>
      <c r="C34" s="6"/>
      <c r="D34" s="43"/>
      <c r="E34" s="43"/>
      <c r="F34" s="5"/>
      <c r="G34" s="44"/>
      <c r="H34" s="39"/>
      <c r="I34" s="40"/>
      <c r="J34" s="41"/>
    </row>
    <row r="35" spans="2:10" x14ac:dyDescent="0.25">
      <c r="B35" s="42">
        <v>8</v>
      </c>
      <c r="C35" s="6" t="s">
        <v>25</v>
      </c>
      <c r="D35" s="43"/>
      <c r="E35" s="43"/>
      <c r="F35" s="5"/>
      <c r="G35" s="44">
        <v>12580800</v>
      </c>
      <c r="H35" s="45">
        <f>ROUND(G35*$H$8,2)</f>
        <v>4654896</v>
      </c>
      <c r="I35" s="46">
        <f>ROUND(G35*$I$8,2)</f>
        <v>7925904</v>
      </c>
      <c r="J35" s="47">
        <f>SUM(H35:I35)</f>
        <v>12580800</v>
      </c>
    </row>
    <row r="36" spans="2:10" x14ac:dyDescent="0.25">
      <c r="B36" s="42"/>
      <c r="C36" s="6"/>
      <c r="D36" s="43"/>
      <c r="E36" s="43"/>
      <c r="F36" s="5"/>
      <c r="G36" s="56"/>
      <c r="H36" s="57"/>
      <c r="I36" s="58"/>
      <c r="J36" s="59"/>
    </row>
    <row r="37" spans="2:10" x14ac:dyDescent="0.25">
      <c r="B37" s="42"/>
      <c r="C37" s="6"/>
      <c r="D37" s="43"/>
      <c r="E37" s="43"/>
      <c r="F37" s="60" t="s">
        <v>26</v>
      </c>
      <c r="G37" s="44">
        <f>SUM(G10:G36)</f>
        <v>169841300</v>
      </c>
      <c r="H37" s="39">
        <f>SUM(H10:H36)</f>
        <v>57641616</v>
      </c>
      <c r="I37" s="61">
        <f>SUM(I10:I36)</f>
        <v>112199684</v>
      </c>
      <c r="J37" s="62">
        <f>SUM(J10:J36)</f>
        <v>169841300</v>
      </c>
    </row>
    <row r="38" spans="2:10" x14ac:dyDescent="0.2">
      <c r="B38" s="42"/>
      <c r="C38" s="6"/>
      <c r="D38" s="43"/>
      <c r="E38" s="43"/>
      <c r="F38" s="5"/>
      <c r="G38" s="44"/>
      <c r="H38" s="39"/>
      <c r="I38" s="63"/>
      <c r="J38" s="64"/>
    </row>
    <row r="39" spans="2:10" x14ac:dyDescent="0.25">
      <c r="B39" s="42">
        <v>9</v>
      </c>
      <c r="C39" s="6" t="s">
        <v>27</v>
      </c>
      <c r="D39" s="43"/>
      <c r="E39" s="53"/>
      <c r="F39" s="5"/>
      <c r="G39" s="44">
        <f>ROUND(SUM(G37)*6%,2)</f>
        <v>10190478</v>
      </c>
      <c r="H39" s="39">
        <f>ROUND(H37*6%,2)</f>
        <v>3458496.96</v>
      </c>
      <c r="I39" s="61">
        <f>ROUND(I37*6%,2)</f>
        <v>6731981.04</v>
      </c>
      <c r="J39" s="64">
        <f>ROUND(J37*6%,2)</f>
        <v>10190478</v>
      </c>
    </row>
    <row r="40" spans="2:10" ht="15.75" thickBot="1" x14ac:dyDescent="0.25">
      <c r="B40" s="65"/>
      <c r="C40" s="66"/>
      <c r="D40" s="66"/>
      <c r="E40" s="66"/>
      <c r="F40" s="67"/>
      <c r="G40" s="68"/>
      <c r="H40" s="69"/>
      <c r="I40" s="70"/>
      <c r="J40" s="71"/>
    </row>
    <row r="41" spans="2:10" ht="15.75" thickTop="1" x14ac:dyDescent="0.2">
      <c r="B41" s="72"/>
      <c r="C41" s="73"/>
      <c r="D41" s="73"/>
      <c r="E41" s="73"/>
      <c r="F41" s="74"/>
      <c r="G41" s="75"/>
      <c r="H41" s="76"/>
      <c r="I41" s="63"/>
      <c r="J41" s="41"/>
    </row>
    <row r="42" spans="2:10" x14ac:dyDescent="0.2">
      <c r="B42" s="77"/>
      <c r="C42" s="78" t="s">
        <v>28</v>
      </c>
      <c r="D42" s="79"/>
      <c r="E42" s="79"/>
      <c r="F42" s="5"/>
      <c r="G42" s="80">
        <f>SUM(G37:G40)</f>
        <v>180031778</v>
      </c>
      <c r="H42" s="81">
        <f>SUM(H37:H40)</f>
        <v>61100112.960000001</v>
      </c>
      <c r="I42" s="82">
        <f>SUM(I37:I40)</f>
        <v>118931665.04000001</v>
      </c>
      <c r="J42" s="83">
        <f>SUM(J37:J40)</f>
        <v>180031778</v>
      </c>
    </row>
    <row r="43" spans="2:10" x14ac:dyDescent="0.2">
      <c r="B43" s="84"/>
      <c r="C43" s="85"/>
      <c r="D43" s="85"/>
      <c r="E43" s="85"/>
      <c r="F43" s="86"/>
      <c r="G43" s="87"/>
      <c r="H43" s="57"/>
      <c r="I43" s="88"/>
      <c r="J43" s="89"/>
    </row>
    <row r="44" spans="2:10" x14ac:dyDescent="0.25">
      <c r="C44" s="6"/>
    </row>
    <row r="45" spans="2:10" x14ac:dyDescent="0.25">
      <c r="C45" s="6"/>
      <c r="I45" s="52"/>
    </row>
    <row r="46" spans="2:10" x14ac:dyDescent="0.25">
      <c r="H46" s="92"/>
      <c r="I46" s="9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13" sqref="C13"/>
    </sheetView>
  </sheetViews>
  <sheetFormatPr defaultRowHeight="15" x14ac:dyDescent="0.25"/>
  <cols>
    <col min="3" max="3" width="30.7109375" customWidth="1"/>
    <col min="4" max="6" width="16.5703125" customWidth="1"/>
  </cols>
  <sheetData>
    <row r="1" spans="1:6" x14ac:dyDescent="0.25">
      <c r="A1" s="93" t="s">
        <v>29</v>
      </c>
      <c r="B1" s="94"/>
      <c r="C1" s="94"/>
      <c r="D1" s="94"/>
      <c r="E1" s="94"/>
      <c r="F1" s="94"/>
    </row>
    <row r="2" spans="1:6" x14ac:dyDescent="0.25">
      <c r="A2" s="95"/>
      <c r="B2" s="96"/>
      <c r="C2" s="97"/>
      <c r="D2" s="98"/>
      <c r="E2" s="98"/>
      <c r="F2" s="98"/>
    </row>
    <row r="3" spans="1:6" x14ac:dyDescent="0.25">
      <c r="A3" s="95"/>
      <c r="B3" s="96"/>
      <c r="C3" s="126"/>
      <c r="D3" s="131" t="s">
        <v>2</v>
      </c>
      <c r="E3" s="132" t="s">
        <v>3</v>
      </c>
      <c r="F3" s="132" t="s">
        <v>8</v>
      </c>
    </row>
    <row r="4" spans="1:6" x14ac:dyDescent="0.25">
      <c r="A4" s="95"/>
      <c r="B4" s="96"/>
      <c r="C4" s="133" t="s">
        <v>4</v>
      </c>
      <c r="D4" s="125">
        <v>228387</v>
      </c>
      <c r="E4" s="124">
        <v>388178</v>
      </c>
      <c r="F4" s="124">
        <v>616565</v>
      </c>
    </row>
    <row r="5" spans="1:6" x14ac:dyDescent="0.25">
      <c r="A5" s="95"/>
      <c r="B5" s="96"/>
      <c r="C5" s="127"/>
      <c r="D5" s="123">
        <v>0.37041836627119606</v>
      </c>
      <c r="E5" s="122">
        <v>0.62958163372880394</v>
      </c>
      <c r="F5" s="122">
        <v>1</v>
      </c>
    </row>
    <row r="6" spans="1:6" x14ac:dyDescent="0.25">
      <c r="A6" s="95"/>
      <c r="B6" s="96"/>
      <c r="C6" s="128"/>
      <c r="D6" s="129"/>
      <c r="E6" s="130"/>
      <c r="F6" s="130"/>
    </row>
    <row r="7" spans="1:6" x14ac:dyDescent="0.25">
      <c r="A7" s="95"/>
      <c r="B7" s="96"/>
      <c r="C7" s="97"/>
      <c r="D7" s="98"/>
      <c r="E7" s="98"/>
      <c r="F7" s="98"/>
    </row>
    <row r="8" spans="1:6" x14ac:dyDescent="0.25">
      <c r="A8" s="99"/>
      <c r="B8" s="100"/>
      <c r="C8" s="118"/>
      <c r="D8" s="101" t="s">
        <v>30</v>
      </c>
      <c r="E8" s="121"/>
      <c r="F8" s="102"/>
    </row>
    <row r="9" spans="1:6" x14ac:dyDescent="0.25">
      <c r="A9" s="103"/>
      <c r="B9" s="104"/>
      <c r="C9" s="105"/>
      <c r="D9" s="119" t="s">
        <v>2</v>
      </c>
      <c r="E9" s="120" t="s">
        <v>3</v>
      </c>
      <c r="F9" s="120" t="s">
        <v>8</v>
      </c>
    </row>
    <row r="10" spans="1:6" x14ac:dyDescent="0.25">
      <c r="A10" s="106"/>
      <c r="B10" s="107"/>
      <c r="C10" s="108"/>
      <c r="D10" s="109">
        <v>0.37</v>
      </c>
      <c r="E10" s="109">
        <v>0.63</v>
      </c>
      <c r="F10" s="110"/>
    </row>
    <row r="11" spans="1:6" x14ac:dyDescent="0.25">
      <c r="A11" s="103"/>
      <c r="B11" s="104"/>
      <c r="C11" s="105"/>
      <c r="D11" s="111"/>
      <c r="E11" s="112"/>
      <c r="F11" s="112"/>
    </row>
    <row r="12" spans="1:6" x14ac:dyDescent="0.25">
      <c r="A12" s="113" t="s">
        <v>31</v>
      </c>
      <c r="B12" s="114"/>
      <c r="C12" s="115" t="s">
        <v>32</v>
      </c>
      <c r="D12" s="143">
        <f>+D10*C13</f>
        <v>6294247.4520000005</v>
      </c>
      <c r="E12" s="143">
        <f>+E10*C13</f>
        <v>10717232.148000002</v>
      </c>
      <c r="F12" s="143">
        <f>SUM(D12:E12)</f>
        <v>17011479.600000001</v>
      </c>
    </row>
    <row r="13" spans="1:6" x14ac:dyDescent="0.25">
      <c r="A13" s="116"/>
      <c r="B13" s="117"/>
      <c r="C13" s="137">
        <v>17011479.600000001</v>
      </c>
      <c r="D13" s="143"/>
      <c r="E13" s="143"/>
      <c r="F13" s="143"/>
    </row>
    <row r="14" spans="1:6" x14ac:dyDescent="0.25">
      <c r="A14" s="113"/>
      <c r="B14" s="114"/>
      <c r="C14" s="115"/>
      <c r="D14" s="143"/>
      <c r="E14" s="143"/>
      <c r="F14" s="143"/>
    </row>
    <row r="15" spans="1:6" x14ac:dyDescent="0.25">
      <c r="A15" s="116">
        <v>2</v>
      </c>
      <c r="B15" s="114"/>
      <c r="C15" s="115" t="s">
        <v>33</v>
      </c>
      <c r="D15" s="143">
        <f>+C16*D10</f>
        <v>377654.84860000003</v>
      </c>
      <c r="E15" s="143">
        <f>+E10*C16</f>
        <v>643033.9314</v>
      </c>
      <c r="F15" s="143">
        <f>SUM(D15:E15)</f>
        <v>1020688.78</v>
      </c>
    </row>
    <row r="16" spans="1:6" x14ac:dyDescent="0.25">
      <c r="A16" s="116"/>
      <c r="B16" s="114"/>
      <c r="C16" s="115">
        <f>ROUND(C13*6%,2)</f>
        <v>1020688.78</v>
      </c>
      <c r="D16" s="143"/>
      <c r="E16" s="143"/>
      <c r="F16" s="143"/>
    </row>
    <row r="17" spans="1:6" x14ac:dyDescent="0.25">
      <c r="A17" s="134"/>
      <c r="B17" s="135"/>
      <c r="C17" s="136"/>
      <c r="D17" s="142"/>
      <c r="E17" s="142"/>
      <c r="F17" s="142"/>
    </row>
    <row r="18" spans="1:6" s="138" customFormat="1" x14ac:dyDescent="0.25">
      <c r="A18" s="141"/>
      <c r="B18" s="140"/>
      <c r="C18" s="140" t="s">
        <v>8</v>
      </c>
      <c r="D18" s="139">
        <f>SUM(D11:D17)</f>
        <v>6671902.3006000007</v>
      </c>
      <c r="E18" s="139">
        <f t="shared" ref="E18:F18" si="0">SUM(E11:E17)</f>
        <v>11360266.079400001</v>
      </c>
      <c r="F18" s="139">
        <f t="shared" si="0"/>
        <v>18032168.380000003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F12" sqref="F12"/>
    </sheetView>
  </sheetViews>
  <sheetFormatPr defaultRowHeight="15" x14ac:dyDescent="0.25"/>
  <cols>
    <col min="3" max="3" width="30.7109375" customWidth="1"/>
    <col min="4" max="6" width="16.5703125" customWidth="1"/>
  </cols>
  <sheetData>
    <row r="1" spans="1:6" x14ac:dyDescent="0.25">
      <c r="A1" s="93" t="s">
        <v>34</v>
      </c>
      <c r="B1" s="94"/>
      <c r="C1" s="94"/>
      <c r="D1" s="94"/>
      <c r="E1" s="94"/>
      <c r="F1" s="94"/>
    </row>
    <row r="2" spans="1:6" x14ac:dyDescent="0.25">
      <c r="A2" s="95"/>
      <c r="B2" s="96"/>
      <c r="C2" s="97"/>
      <c r="D2" s="98"/>
      <c r="E2" s="98"/>
      <c r="F2" s="98"/>
    </row>
    <row r="3" spans="1:6" x14ac:dyDescent="0.25">
      <c r="A3" s="95"/>
      <c r="B3" s="96"/>
      <c r="C3" s="126"/>
      <c r="D3" s="131" t="s">
        <v>2</v>
      </c>
      <c r="E3" s="132" t="s">
        <v>3</v>
      </c>
      <c r="F3" s="132" t="s">
        <v>8</v>
      </c>
    </row>
    <row r="4" spans="1:6" x14ac:dyDescent="0.25">
      <c r="A4" s="95"/>
      <c r="B4" s="96"/>
      <c r="C4" s="133" t="s">
        <v>4</v>
      </c>
      <c r="D4" s="125">
        <v>228387</v>
      </c>
      <c r="E4" s="124">
        <v>388178</v>
      </c>
      <c r="F4" s="124">
        <v>616565</v>
      </c>
    </row>
    <row r="5" spans="1:6" x14ac:dyDescent="0.25">
      <c r="A5" s="95"/>
      <c r="B5" s="96"/>
      <c r="C5" s="127"/>
      <c r="D5" s="123">
        <v>0.37041836627119606</v>
      </c>
      <c r="E5" s="122">
        <v>0.62958163372880394</v>
      </c>
      <c r="F5" s="122">
        <v>1</v>
      </c>
    </row>
    <row r="6" spans="1:6" x14ac:dyDescent="0.25">
      <c r="A6" s="95"/>
      <c r="B6" s="96"/>
      <c r="C6" s="128"/>
      <c r="D6" s="129"/>
      <c r="E6" s="130"/>
      <c r="F6" s="130"/>
    </row>
    <row r="7" spans="1:6" x14ac:dyDescent="0.25">
      <c r="A7" s="95"/>
      <c r="B7" s="96"/>
      <c r="C7" s="97"/>
      <c r="D7" s="98"/>
      <c r="E7" s="98"/>
      <c r="F7" s="98"/>
    </row>
    <row r="8" spans="1:6" x14ac:dyDescent="0.25">
      <c r="A8" s="99"/>
      <c r="B8" s="100"/>
      <c r="C8" s="118"/>
      <c r="D8" s="101" t="s">
        <v>30</v>
      </c>
      <c r="E8" s="121"/>
      <c r="F8" s="102"/>
    </row>
    <row r="9" spans="1:6" x14ac:dyDescent="0.25">
      <c r="A9" s="103"/>
      <c r="B9" s="104"/>
      <c r="C9" s="105"/>
      <c r="D9" s="119" t="s">
        <v>2</v>
      </c>
      <c r="E9" s="120" t="s">
        <v>3</v>
      </c>
      <c r="F9" s="120" t="s">
        <v>8</v>
      </c>
    </row>
    <row r="10" spans="1:6" x14ac:dyDescent="0.25">
      <c r="A10" s="106"/>
      <c r="B10" s="107"/>
      <c r="C10" s="108"/>
      <c r="D10" s="109">
        <v>0.37</v>
      </c>
      <c r="E10" s="109">
        <v>0.63</v>
      </c>
      <c r="F10" s="110"/>
    </row>
    <row r="11" spans="1:6" x14ac:dyDescent="0.25">
      <c r="A11" s="103"/>
      <c r="B11" s="104"/>
      <c r="C11" s="105"/>
      <c r="D11" s="111"/>
      <c r="E11" s="112"/>
      <c r="F11" s="112"/>
    </row>
    <row r="12" spans="1:6" x14ac:dyDescent="0.25">
      <c r="A12" s="113" t="s">
        <v>31</v>
      </c>
      <c r="B12" s="114"/>
      <c r="C12" s="115" t="s">
        <v>32</v>
      </c>
      <c r="D12" s="143">
        <f>+D10*C13</f>
        <v>670365.2193</v>
      </c>
      <c r="E12" s="143">
        <f>+E10*C13</f>
        <v>1141432.6706999999</v>
      </c>
      <c r="F12" s="143">
        <f>SUM(D12:E12)</f>
        <v>1811797.89</v>
      </c>
    </row>
    <row r="13" spans="1:6" x14ac:dyDescent="0.25">
      <c r="A13" s="116"/>
      <c r="B13" s="117"/>
      <c r="C13" s="137">
        <v>1811797.89</v>
      </c>
      <c r="D13" s="143"/>
      <c r="E13" s="143"/>
      <c r="F13" s="143"/>
    </row>
    <row r="14" spans="1:6" x14ac:dyDescent="0.25">
      <c r="A14" s="113"/>
      <c r="B14" s="114"/>
      <c r="C14" s="115"/>
      <c r="D14" s="143"/>
      <c r="E14" s="143"/>
      <c r="F14" s="143"/>
    </row>
    <row r="15" spans="1:6" x14ac:dyDescent="0.25">
      <c r="A15" s="116">
        <v>2</v>
      </c>
      <c r="B15" s="114"/>
      <c r="C15" s="115" t="s">
        <v>33</v>
      </c>
      <c r="D15" s="143">
        <f>+C16*D10</f>
        <v>40221.911899999999</v>
      </c>
      <c r="E15" s="143">
        <f>+E10*C16</f>
        <v>68485.958100000003</v>
      </c>
      <c r="F15" s="143">
        <f>SUM(D15:E15)</f>
        <v>108707.87</v>
      </c>
    </row>
    <row r="16" spans="1:6" x14ac:dyDescent="0.25">
      <c r="A16" s="116"/>
      <c r="B16" s="114"/>
      <c r="C16" s="115">
        <f>ROUND(C13*6%,2)</f>
        <v>108707.87</v>
      </c>
      <c r="D16" s="143"/>
      <c r="E16" s="143"/>
      <c r="F16" s="143"/>
    </row>
    <row r="17" spans="1:6" x14ac:dyDescent="0.25">
      <c r="A17" s="134"/>
      <c r="B17" s="135"/>
      <c r="C17" s="136"/>
      <c r="D17" s="142"/>
      <c r="E17" s="142"/>
      <c r="F17" s="142"/>
    </row>
    <row r="18" spans="1:6" s="138" customFormat="1" x14ac:dyDescent="0.25">
      <c r="A18" s="141"/>
      <c r="B18" s="140"/>
      <c r="C18" s="140" t="s">
        <v>8</v>
      </c>
      <c r="D18" s="139">
        <f>SUM(D11:D17)</f>
        <v>710587.13119999995</v>
      </c>
      <c r="E18" s="139">
        <f t="shared" ref="E18:F18" si="0">SUM(E11:E17)</f>
        <v>1209918.6287999998</v>
      </c>
      <c r="F18" s="139">
        <f t="shared" si="0"/>
        <v>1920505.7599999998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</vt:lpstr>
      <vt:lpstr>MBW</vt:lpstr>
      <vt:lpstr>PL</vt:lpstr>
      <vt:lpstr>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CH000002</dc:creator>
  <cp:lastModifiedBy>CH000002</cp:lastModifiedBy>
  <dcterms:created xsi:type="dcterms:W3CDTF">2017-01-05T08:54:28Z</dcterms:created>
  <dcterms:modified xsi:type="dcterms:W3CDTF">2017-01-06T03:26:36Z</dcterms:modified>
</cp:coreProperties>
</file>