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85" windowWidth="23070" windowHeight="4530" tabRatio="891"/>
  </bookViews>
  <sheets>
    <sheet name="Plot 1 (CPG)" sheetId="14" r:id="rId1"/>
  </sheets>
  <calcPr calcId="145621"/>
</workbook>
</file>

<file path=xl/calcChain.xml><?xml version="1.0" encoding="utf-8"?>
<calcChain xmlns="http://schemas.openxmlformats.org/spreadsheetml/2006/main">
  <c r="F35" i="14" l="1"/>
  <c r="E35" i="14" l="1"/>
  <c r="D35" i="14" l="1"/>
  <c r="Q34" i="14"/>
  <c r="W34" i="14"/>
  <c r="P34" i="14" l="1"/>
  <c r="I34" i="14"/>
  <c r="L34" i="14"/>
  <c r="N57" i="14" l="1"/>
  <c r="P57" i="14" s="1"/>
  <c r="P40" i="14"/>
  <c r="P39" i="14"/>
  <c r="X34" i="14"/>
  <c r="V34" i="14"/>
  <c r="U34" i="14"/>
  <c r="T34" i="14"/>
  <c r="S34" i="14"/>
  <c r="X35" i="14" s="1"/>
  <c r="R34" i="14"/>
  <c r="O34" i="14"/>
  <c r="N34" i="14"/>
  <c r="M34" i="14"/>
  <c r="K34" i="14"/>
  <c r="J34" i="14"/>
  <c r="H34" i="14"/>
  <c r="G34" i="14"/>
  <c r="W53" i="14" l="1"/>
  <c r="Y53" i="14" s="1"/>
  <c r="R35" i="14"/>
  <c r="W51" i="14" s="1"/>
  <c r="O43" i="14"/>
  <c r="Q43" i="14" s="1"/>
  <c r="L35" i="14"/>
  <c r="O44" i="14"/>
  <c r="Q44" i="14" s="1"/>
  <c r="Y44" i="14" s="1"/>
  <c r="W54" i="14" l="1"/>
  <c r="Y54" i="14" s="1"/>
  <c r="K67" i="14" s="1"/>
  <c r="W50" i="14"/>
  <c r="W52" i="14" s="1"/>
  <c r="Y43" i="14"/>
  <c r="K65" i="14"/>
  <c r="Y51" i="14"/>
  <c r="Y52" i="14" l="1"/>
  <c r="N60" i="14"/>
  <c r="Y46" i="14"/>
  <c r="Y47" i="14" s="1"/>
  <c r="Y50" i="14"/>
</calcChain>
</file>

<file path=xl/sharedStrings.xml><?xml version="1.0" encoding="utf-8"?>
<sst xmlns="http://schemas.openxmlformats.org/spreadsheetml/2006/main" count="84" uniqueCount="63">
  <si>
    <t>G</t>
  </si>
  <si>
    <t xml:space="preserve">Circulation </t>
  </si>
  <si>
    <t xml:space="preserve">M&amp;E </t>
  </si>
  <si>
    <t xml:space="preserve">NFA </t>
  </si>
  <si>
    <t>Level</t>
  </si>
  <si>
    <t>B1</t>
  </si>
  <si>
    <t>SQ.FT</t>
  </si>
  <si>
    <t xml:space="preserve">SUB TOTAL </t>
  </si>
  <si>
    <t>PODIUM</t>
  </si>
  <si>
    <t>REMARKS</t>
  </si>
  <si>
    <t>DATE</t>
  </si>
  <si>
    <t>SCHEME BASED ON</t>
  </si>
  <si>
    <t>BLOCK B</t>
  </si>
  <si>
    <t>BLOCK A</t>
  </si>
  <si>
    <t xml:space="preserve">UPPER LEVEL </t>
  </si>
  <si>
    <t>Lift</t>
  </si>
  <si>
    <t>Stair</t>
  </si>
  <si>
    <t>Typical Floors</t>
  </si>
  <si>
    <t>Facilities</t>
  </si>
  <si>
    <t>PLOT 1</t>
  </si>
  <si>
    <t>RETAIL</t>
  </si>
  <si>
    <t>SQ.M</t>
  </si>
  <si>
    <t>PLOT 1 - DEVELOPMENT SUMMARY</t>
  </si>
  <si>
    <t>STUDIO APARTMENT</t>
  </si>
  <si>
    <t>PARKING</t>
  </si>
  <si>
    <t>M/C 
Bays</t>
  </si>
  <si>
    <t>Car 
Bays</t>
  </si>
  <si>
    <t>SITE AREA</t>
  </si>
  <si>
    <t>Street Parking on Grd</t>
  </si>
  <si>
    <t>Multi-Storey Carpark</t>
  </si>
  <si>
    <t>Apt. Podium Level 6</t>
  </si>
  <si>
    <t>Basement Carpark</t>
  </si>
  <si>
    <t>PLOT RATIO</t>
  </si>
  <si>
    <t>ACRES /</t>
  </si>
  <si>
    <t>SQ.M /</t>
  </si>
  <si>
    <t>No. of Parking</t>
  </si>
  <si>
    <t>NO. OF CAR PARKING</t>
  </si>
  <si>
    <t>NO. OF MOTORCYCLE PARKING</t>
  </si>
  <si>
    <t>UNITS</t>
  </si>
  <si>
    <t xml:space="preserve">5 ADDITIONAL OKU CAR BAYS REQUIRED </t>
  </si>
  <si>
    <t>STUDIO APARTMENTS</t>
  </si>
  <si>
    <t>REQUIRED NO. OF PARKING BAYS*</t>
  </si>
  <si>
    <t>TOTAL (excl. Carpark, Lift &amp; Stair)</t>
  </si>
  <si>
    <t>CALCULATIONS OF PARKING REQUIREMENTS (CAR AND MOTORCYCLE)</t>
  </si>
  <si>
    <t>RETAIL  (excl. Lift &amp; Stair)</t>
  </si>
  <si>
    <t>All numbers above are calculated based on SQ.M.</t>
  </si>
  <si>
    <t>For SQ.FT, multiply by 10.7639.</t>
  </si>
  <si>
    <t>*Retail and Studio Apartment parking bays calculated based on NFA divided by 500 sq ft</t>
  </si>
  <si>
    <t xml:space="preserve"> </t>
  </si>
  <si>
    <t>M&amp;E &amp; BOH</t>
  </si>
  <si>
    <t>STUDIO APARTMENTS BLOCK A &amp; B (excl. Lift &amp; Stair)</t>
  </si>
  <si>
    <t>BATU KAWAN MIXED DEVELOPMENT - DEVELOPMENT DATA (CPG)</t>
  </si>
  <si>
    <t>EFFICIENCY [NFA/GFA INCLUDING CORE &amp; SERVICES]</t>
  </si>
  <si>
    <t>%</t>
  </si>
  <si>
    <t>GFA</t>
  </si>
  <si>
    <t>Carpark area</t>
  </si>
  <si>
    <t>GFA/ Land area =</t>
  </si>
  <si>
    <t>OVERALL DEVELOPMENT AREA (INCLUDING LIFTS, STAIRS &amp; CARPARK)</t>
  </si>
  <si>
    <t>TOTAL GFA (EXCLUDING CARPARKS, LIFTS AND STAIRS)- RETAIL &amp; S.APRTMENTS</t>
  </si>
  <si>
    <t>OVERALL DEVELOPMENT AREA (INCLUDING LIFTS AND STAIRS) FOR RETAIL &amp; STUDIO APARTMENTS</t>
  </si>
  <si>
    <t>EFFICIENCY [NFA/GFA INCLUDING CORE &amp; SERVICES + CARPARK]</t>
  </si>
  <si>
    <t>CPG DWGS (18/9)</t>
  </si>
  <si>
    <t>NOTE: The Plot Ratio is calculated based on the total GFA (excluding carparks, lifts and stairs) divided by the site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</si>
</sst>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[$-14409]dd/mm/yyyy;@"/>
    <numFmt numFmtId="166" formatCode="#,##0.0"/>
    <numFmt numFmtId="167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/>
    <xf numFmtId="3" fontId="2" fillId="0" borderId="0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9" fillId="4" borderId="12" xfId="0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0" borderId="0" xfId="0" applyNumberFormat="1" applyFill="1"/>
    <xf numFmtId="3" fontId="0" fillId="2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9" fillId="4" borderId="7" xfId="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9" fillId="4" borderId="17" xfId="0" applyNumberFormat="1" applyFont="1" applyFill="1" applyBorder="1" applyAlignment="1">
      <alignment horizontal="center"/>
    </xf>
    <xf numFmtId="3" fontId="8" fillId="3" borderId="1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center"/>
    </xf>
    <xf numFmtId="3" fontId="0" fillId="2" borderId="19" xfId="0" applyNumberFormat="1" applyFont="1" applyFill="1" applyBorder="1" applyAlignment="1">
      <alignment horizontal="center"/>
    </xf>
    <xf numFmtId="3" fontId="1" fillId="3" borderId="10" xfId="1" applyNumberFormat="1" applyFont="1" applyFill="1" applyBorder="1" applyAlignment="1">
      <alignment horizontal="center"/>
    </xf>
    <xf numFmtId="3" fontId="11" fillId="4" borderId="15" xfId="1" applyNumberFormat="1" applyFont="1" applyFill="1" applyBorder="1" applyAlignment="1"/>
    <xf numFmtId="3" fontId="0" fillId="0" borderId="0" xfId="0" applyNumberFormat="1" applyBorder="1"/>
    <xf numFmtId="3" fontId="5" fillId="0" borderId="0" xfId="0" applyNumberFormat="1" applyFont="1"/>
    <xf numFmtId="3" fontId="4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/>
    <xf numFmtId="3" fontId="4" fillId="0" borderId="0" xfId="1" applyNumberFormat="1" applyFont="1" applyAlignment="1"/>
    <xf numFmtId="3" fontId="0" fillId="0" borderId="0" xfId="0" applyNumberFormat="1" applyFont="1"/>
    <xf numFmtId="3" fontId="3" fillId="0" borderId="0" xfId="0" applyNumberFormat="1" applyFont="1" applyAlignment="1"/>
    <xf numFmtId="3" fontId="3" fillId="0" borderId="0" xfId="1" applyNumberFormat="1" applyFont="1" applyAlignment="1"/>
    <xf numFmtId="3" fontId="3" fillId="0" borderId="0" xfId="1" applyNumberFormat="1" applyFont="1"/>
    <xf numFmtId="3" fontId="7" fillId="0" borderId="9" xfId="0" applyNumberFormat="1" applyFont="1" applyBorder="1" applyAlignment="1"/>
    <xf numFmtId="3" fontId="7" fillId="0" borderId="8" xfId="0" applyNumberFormat="1" applyFont="1" applyBorder="1" applyAlignment="1"/>
    <xf numFmtId="3" fontId="7" fillId="0" borderId="11" xfId="1" applyNumberFormat="1" applyFont="1" applyBorder="1" applyAlignment="1"/>
    <xf numFmtId="3" fontId="7" fillId="0" borderId="20" xfId="1" applyNumberFormat="1" applyFont="1" applyBorder="1"/>
    <xf numFmtId="3" fontId="12" fillId="0" borderId="0" xfId="0" applyNumberFormat="1" applyFont="1" applyBorder="1"/>
    <xf numFmtId="3" fontId="2" fillId="0" borderId="0" xfId="0" applyNumberFormat="1" applyFont="1" applyBorder="1"/>
    <xf numFmtId="3" fontId="0" fillId="4" borderId="2" xfId="0" applyNumberFormat="1" applyFont="1" applyFill="1" applyBorder="1" applyAlignment="1">
      <alignment horizontal="center"/>
    </xf>
    <xf numFmtId="3" fontId="0" fillId="4" borderId="7" xfId="0" applyNumberFormat="1" applyFont="1" applyFill="1" applyBorder="1" applyAlignment="1">
      <alignment horizontal="center"/>
    </xf>
    <xf numFmtId="3" fontId="0" fillId="4" borderId="17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166" fontId="0" fillId="0" borderId="0" xfId="0" applyNumberFormat="1"/>
    <xf numFmtId="3" fontId="8" fillId="0" borderId="7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center"/>
    </xf>
    <xf numFmtId="3" fontId="0" fillId="2" borderId="5" xfId="0" applyNumberFormat="1" applyFont="1" applyFill="1" applyBorder="1" applyAlignment="1">
      <alignment horizontal="center"/>
    </xf>
    <xf numFmtId="3" fontId="0" fillId="4" borderId="14" xfId="0" applyNumberFormat="1" applyFont="1" applyFill="1" applyBorder="1" applyAlignment="1">
      <alignment horizontal="center"/>
    </xf>
    <xf numFmtId="3" fontId="0" fillId="4" borderId="18" xfId="0" applyNumberFormat="1" applyFont="1" applyFill="1" applyBorder="1" applyAlignment="1">
      <alignment horizontal="center"/>
    </xf>
    <xf numFmtId="3" fontId="0" fillId="2" borderId="28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0" fillId="0" borderId="6" xfId="0" applyNumberFormat="1" applyFill="1" applyBorder="1" applyAlignment="1">
      <alignment horizontal="center" vertical="center"/>
    </xf>
    <xf numFmtId="3" fontId="0" fillId="4" borderId="18" xfId="0" applyNumberFormat="1" applyFill="1" applyBorder="1" applyAlignment="1">
      <alignment horizontal="center"/>
    </xf>
    <xf numFmtId="3" fontId="0" fillId="4" borderId="12" xfId="0" applyNumberFormat="1" applyFill="1" applyBorder="1" applyAlignment="1">
      <alignment horizontal="center"/>
    </xf>
    <xf numFmtId="3" fontId="8" fillId="4" borderId="6" xfId="0" applyNumberFormat="1" applyFont="1" applyFill="1" applyBorder="1" applyAlignment="1">
      <alignment horizontal="center"/>
    </xf>
    <xf numFmtId="3" fontId="1" fillId="4" borderId="13" xfId="1" applyNumberFormat="1" applyFont="1" applyFill="1" applyBorder="1" applyAlignment="1">
      <alignment horizontal="center"/>
    </xf>
    <xf numFmtId="3" fontId="4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/>
    <xf numFmtId="3" fontId="15" fillId="0" borderId="0" xfId="0" applyNumberFormat="1" applyFont="1" applyAlignment="1">
      <alignment horizontal="left"/>
    </xf>
    <xf numFmtId="166" fontId="6" fillId="0" borderId="0" xfId="0" applyNumberFormat="1" applyFont="1"/>
    <xf numFmtId="3" fontId="6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4" borderId="13" xfId="1" applyNumberFormat="1" applyFont="1" applyFill="1" applyBorder="1" applyAlignment="1">
      <alignment horizontal="center"/>
    </xf>
    <xf numFmtId="3" fontId="5" fillId="0" borderId="0" xfId="0" applyNumberFormat="1" applyFont="1" applyAlignment="1"/>
    <xf numFmtId="3" fontId="3" fillId="0" borderId="21" xfId="0" applyNumberFormat="1" applyFont="1" applyBorder="1" applyAlignment="1"/>
    <xf numFmtId="3" fontId="3" fillId="0" borderId="0" xfId="0" applyNumberFormat="1" applyFont="1" applyAlignment="1">
      <alignment horizontal="right"/>
    </xf>
    <xf numFmtId="3" fontId="16" fillId="0" borderId="0" xfId="0" applyNumberFormat="1" applyFont="1" applyAlignment="1"/>
    <xf numFmtId="3" fontId="4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0" fillId="0" borderId="0" xfId="0" applyNumberFormat="1" applyFill="1" applyBorder="1"/>
    <xf numFmtId="3" fontId="8" fillId="3" borderId="27" xfId="0" applyNumberFormat="1" applyFon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8" fillId="3" borderId="12" xfId="0" applyNumberFormat="1" applyFont="1" applyFill="1" applyBorder="1" applyAlignment="1">
      <alignment horizontal="center"/>
    </xf>
    <xf numFmtId="3" fontId="8" fillId="3" borderId="19" xfId="0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3" borderId="22" xfId="1" applyNumberFormat="1" applyFont="1" applyFill="1" applyBorder="1" applyAlignment="1"/>
    <xf numFmtId="3" fontId="2" fillId="3" borderId="15" xfId="1" applyNumberFormat="1" applyFont="1" applyFill="1" applyBorder="1" applyAlignment="1"/>
    <xf numFmtId="3" fontId="0" fillId="3" borderId="14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/>
    <xf numFmtId="3" fontId="17" fillId="0" borderId="0" xfId="0" applyNumberFormat="1" applyFont="1" applyBorder="1"/>
    <xf numFmtId="3" fontId="18" fillId="0" borderId="0" xfId="0" applyNumberFormat="1" applyFont="1"/>
    <xf numFmtId="3" fontId="19" fillId="0" borderId="0" xfId="1" applyNumberFormat="1" applyFont="1" applyAlignment="1"/>
    <xf numFmtId="3" fontId="19" fillId="0" borderId="0" xfId="0" applyNumberFormat="1" applyFont="1"/>
    <xf numFmtId="3" fontId="20" fillId="0" borderId="0" xfId="0" applyNumberFormat="1" applyFont="1"/>
    <xf numFmtId="3" fontId="17" fillId="0" borderId="0" xfId="1" applyNumberFormat="1" applyFont="1" applyAlignment="1"/>
    <xf numFmtId="3" fontId="17" fillId="0" borderId="0" xfId="0" applyNumberFormat="1" applyFont="1"/>
    <xf numFmtId="3" fontId="9" fillId="3" borderId="2" xfId="0" applyNumberFormat="1" applyFont="1" applyFill="1" applyBorder="1" applyAlignment="1">
      <alignment horizontal="center"/>
    </xf>
    <xf numFmtId="3" fontId="8" fillId="3" borderId="29" xfId="0" applyNumberFormat="1" applyFont="1" applyFill="1" applyBorder="1" applyAlignment="1">
      <alignment horizontal="center"/>
    </xf>
    <xf numFmtId="3" fontId="7" fillId="0" borderId="8" xfId="1" applyNumberFormat="1" applyFont="1" applyBorder="1" applyAlignment="1"/>
    <xf numFmtId="3" fontId="0" fillId="0" borderId="0" xfId="0" applyNumberFormat="1" applyAlignment="1">
      <alignment horizontal="left" vertical="top"/>
    </xf>
    <xf numFmtId="167" fontId="21" fillId="0" borderId="0" xfId="0" applyNumberFormat="1" applyFont="1" applyBorder="1"/>
    <xf numFmtId="3" fontId="0" fillId="0" borderId="0" xfId="0" quotePrefix="1" applyNumberFormat="1"/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0" fillId="0" borderId="25" xfId="0" applyNumberFormat="1" applyBorder="1" applyAlignment="1">
      <alignment horizontal="center"/>
    </xf>
    <xf numFmtId="3" fontId="9" fillId="4" borderId="34" xfId="0" applyNumberFormat="1" applyFont="1" applyFill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4" borderId="35" xfId="0" applyNumberFormat="1" applyFill="1" applyBorder="1" applyAlignment="1">
      <alignment horizontal="center"/>
    </xf>
    <xf numFmtId="3" fontId="0" fillId="4" borderId="37" xfId="0" applyNumberFormat="1" applyFill="1" applyBorder="1" applyAlignment="1">
      <alignment horizontal="center"/>
    </xf>
    <xf numFmtId="3" fontId="0" fillId="4" borderId="39" xfId="0" applyNumberFormat="1" applyFill="1" applyBorder="1" applyAlignment="1">
      <alignment horizontal="center"/>
    </xf>
    <xf numFmtId="3" fontId="8" fillId="4" borderId="40" xfId="0" applyNumberFormat="1" applyFont="1" applyFill="1" applyBorder="1" applyAlignment="1">
      <alignment horizontal="center"/>
    </xf>
    <xf numFmtId="3" fontId="8" fillId="4" borderId="29" xfId="0" applyNumberFormat="1" applyFont="1" applyFill="1" applyBorder="1" applyAlignment="1">
      <alignment horizontal="center"/>
    </xf>
    <xf numFmtId="3" fontId="0" fillId="4" borderId="29" xfId="0" applyNumberFormat="1" applyFont="1" applyFill="1" applyBorder="1" applyAlignment="1">
      <alignment horizontal="center"/>
    </xf>
    <xf numFmtId="3" fontId="9" fillId="4" borderId="29" xfId="0" applyNumberFormat="1" applyFont="1" applyFill="1" applyBorder="1" applyAlignment="1">
      <alignment horizontal="center"/>
    </xf>
    <xf numFmtId="3" fontId="9" fillId="4" borderId="24" xfId="0" applyNumberFormat="1" applyFont="1" applyFill="1" applyBorder="1" applyAlignment="1">
      <alignment horizontal="center"/>
    </xf>
    <xf numFmtId="3" fontId="8" fillId="4" borderId="35" xfId="1" applyNumberFormat="1" applyFont="1" applyFill="1" applyBorder="1" applyAlignment="1">
      <alignment horizontal="center"/>
    </xf>
    <xf numFmtId="3" fontId="2" fillId="4" borderId="44" xfId="1" applyNumberFormat="1" applyFont="1" applyFill="1" applyBorder="1" applyAlignment="1"/>
    <xf numFmtId="3" fontId="0" fillId="3" borderId="45" xfId="0" applyNumberFormat="1" applyFill="1" applyBorder="1" applyAlignment="1">
      <alignment horizontal="center"/>
    </xf>
    <xf numFmtId="3" fontId="0" fillId="3" borderId="46" xfId="0" applyNumberFormat="1" applyFill="1" applyBorder="1" applyAlignment="1">
      <alignment horizontal="center"/>
    </xf>
    <xf numFmtId="3" fontId="0" fillId="3" borderId="36" xfId="0" applyNumberFormat="1" applyFill="1" applyBorder="1" applyAlignment="1">
      <alignment horizontal="center"/>
    </xf>
    <xf numFmtId="3" fontId="0" fillId="3" borderId="37" xfId="0" applyNumberFormat="1" applyFill="1" applyBorder="1" applyAlignment="1">
      <alignment horizontal="center"/>
    </xf>
    <xf numFmtId="3" fontId="0" fillId="3" borderId="41" xfId="0" applyNumberFormat="1" applyFill="1" applyBorder="1" applyAlignment="1">
      <alignment horizontal="center"/>
    </xf>
    <xf numFmtId="3" fontId="0" fillId="3" borderId="35" xfId="0" applyNumberFormat="1" applyFill="1" applyBorder="1" applyAlignment="1">
      <alignment horizontal="center"/>
    </xf>
    <xf numFmtId="3" fontId="8" fillId="3" borderId="36" xfId="0" applyNumberFormat="1" applyFont="1" applyFill="1" applyBorder="1" applyAlignment="1">
      <alignment horizontal="center"/>
    </xf>
    <xf numFmtId="3" fontId="8" fillId="3" borderId="38" xfId="0" applyNumberFormat="1" applyFont="1" applyFill="1" applyBorder="1" applyAlignment="1">
      <alignment horizontal="center"/>
    </xf>
    <xf numFmtId="3" fontId="8" fillId="3" borderId="41" xfId="0" applyNumberFormat="1" applyFont="1" applyFill="1" applyBorder="1" applyAlignment="1">
      <alignment horizontal="center"/>
    </xf>
    <xf numFmtId="3" fontId="8" fillId="3" borderId="39" xfId="0" applyNumberFormat="1" applyFont="1" applyFill="1" applyBorder="1" applyAlignment="1">
      <alignment horizontal="center"/>
    </xf>
    <xf numFmtId="3" fontId="1" fillId="3" borderId="47" xfId="1" applyNumberFormat="1" applyFont="1" applyFill="1" applyBorder="1" applyAlignment="1">
      <alignment horizontal="center"/>
    </xf>
    <xf numFmtId="3" fontId="1" fillId="3" borderId="48" xfId="1" applyNumberFormat="1" applyFont="1" applyFill="1" applyBorder="1" applyAlignment="1">
      <alignment horizontal="center"/>
    </xf>
    <xf numFmtId="3" fontId="2" fillId="3" borderId="24" xfId="1" applyNumberFormat="1" applyFont="1" applyFill="1" applyBorder="1" applyAlignment="1"/>
    <xf numFmtId="3" fontId="0" fillId="2" borderId="14" xfId="0" applyNumberFormat="1" applyFont="1" applyFill="1" applyBorder="1" applyAlignment="1">
      <alignment horizontal="center"/>
    </xf>
    <xf numFmtId="3" fontId="6" fillId="0" borderId="0" xfId="0" applyNumberFormat="1" applyFont="1" applyBorder="1"/>
    <xf numFmtId="3" fontId="0" fillId="0" borderId="0" xfId="0" applyNumberFormat="1" applyBorder="1" applyAlignment="1">
      <alignment horizontal="center"/>
    </xf>
    <xf numFmtId="3" fontId="0" fillId="0" borderId="0" xfId="1" applyNumberFormat="1" applyFont="1" applyFill="1" applyBorder="1" applyAlignment="1">
      <alignment horizontal="center" wrapText="1"/>
    </xf>
    <xf numFmtId="3" fontId="8" fillId="0" borderId="0" xfId="1" applyNumberFormat="1" applyFont="1" applyFill="1" applyBorder="1" applyAlignment="1">
      <alignment horizontal="center" wrapText="1"/>
    </xf>
    <xf numFmtId="3" fontId="0" fillId="2" borderId="12" xfId="0" applyNumberFormat="1" applyFont="1" applyFill="1" applyBorder="1" applyAlignment="1">
      <alignment horizontal="center"/>
    </xf>
    <xf numFmtId="3" fontId="0" fillId="2" borderId="17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 wrapText="1"/>
    </xf>
    <xf numFmtId="3" fontId="0" fillId="2" borderId="27" xfId="0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/>
    <xf numFmtId="3" fontId="2" fillId="2" borderId="18" xfId="1" applyNumberFormat="1" applyFont="1" applyFill="1" applyBorder="1" applyAlignment="1"/>
    <xf numFmtId="3" fontId="0" fillId="2" borderId="49" xfId="0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23" xfId="1" applyNumberFormat="1" applyFont="1" applyFill="1" applyBorder="1" applyAlignment="1">
      <alignment horizontal="center"/>
    </xf>
    <xf numFmtId="3" fontId="2" fillId="3" borderId="23" xfId="1" applyNumberFormat="1" applyFont="1" applyFill="1" applyBorder="1" applyAlignment="1"/>
    <xf numFmtId="3" fontId="1" fillId="3" borderId="13" xfId="1" applyNumberFormat="1" applyFont="1" applyFill="1" applyBorder="1" applyAlignment="1">
      <alignment horizontal="center"/>
    </xf>
    <xf numFmtId="0" fontId="0" fillId="0" borderId="0" xfId="0" applyNumberFormat="1"/>
    <xf numFmtId="3" fontId="6" fillId="5" borderId="9" xfId="0" applyNumberFormat="1" applyFont="1" applyFill="1" applyBorder="1" applyAlignment="1"/>
    <xf numFmtId="3" fontId="7" fillId="5" borderId="8" xfId="0" applyNumberFormat="1" applyFont="1" applyFill="1" applyBorder="1" applyAlignment="1"/>
    <xf numFmtId="3" fontId="7" fillId="5" borderId="11" xfId="1" applyNumberFormat="1" applyFont="1" applyFill="1" applyBorder="1" applyAlignment="1"/>
    <xf numFmtId="3" fontId="7" fillId="5" borderId="8" xfId="1" applyNumberFormat="1" applyFont="1" applyFill="1" applyBorder="1" applyAlignment="1"/>
    <xf numFmtId="3" fontId="7" fillId="5" borderId="20" xfId="1" applyNumberFormat="1" applyFont="1" applyFill="1" applyBorder="1"/>
    <xf numFmtId="3" fontId="9" fillId="4" borderId="6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3" fontId="9" fillId="2" borderId="12" xfId="0" applyNumberFormat="1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/>
    </xf>
    <xf numFmtId="3" fontId="9" fillId="2" borderId="18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3" fontId="16" fillId="0" borderId="0" xfId="0" applyNumberFormat="1" applyFont="1" applyBorder="1"/>
    <xf numFmtId="3" fontId="6" fillId="5" borderId="8" xfId="0" applyNumberFormat="1" applyFont="1" applyFill="1" applyBorder="1" applyAlignment="1"/>
    <xf numFmtId="3" fontId="6" fillId="5" borderId="11" xfId="1" applyNumberFormat="1" applyFont="1" applyFill="1" applyBorder="1" applyAlignment="1"/>
    <xf numFmtId="3" fontId="6" fillId="5" borderId="8" xfId="1" applyNumberFormat="1" applyFont="1" applyFill="1" applyBorder="1" applyAlignment="1"/>
    <xf numFmtId="3" fontId="6" fillId="5" borderId="20" xfId="1" applyNumberFormat="1" applyFont="1" applyFill="1" applyBorder="1"/>
    <xf numFmtId="3" fontId="0" fillId="0" borderId="36" xfId="0" applyNumberFormat="1" applyFill="1" applyBorder="1" applyAlignment="1">
      <alignment horizontal="center"/>
    </xf>
    <xf numFmtId="3" fontId="0" fillId="0" borderId="38" xfId="0" applyNumberForma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30" xfId="0" applyNumberFormat="1" applyFont="1" applyBorder="1" applyAlignment="1">
      <alignment horizontal="left"/>
    </xf>
    <xf numFmtId="3" fontId="2" fillId="0" borderId="31" xfId="0" applyNumberFormat="1" applyFont="1" applyBorder="1" applyAlignment="1">
      <alignment horizontal="left"/>
    </xf>
    <xf numFmtId="3" fontId="2" fillId="0" borderId="33" xfId="0" applyNumberFormat="1" applyFont="1" applyBorder="1" applyAlignment="1">
      <alignment horizontal="left"/>
    </xf>
    <xf numFmtId="3" fontId="2" fillId="0" borderId="18" xfId="0" applyNumberFormat="1" applyFont="1" applyBorder="1" applyAlignment="1">
      <alignment horizontal="left"/>
    </xf>
    <xf numFmtId="3" fontId="2" fillId="4" borderId="26" xfId="0" applyNumberFormat="1" applyFont="1" applyFill="1" applyBorder="1" applyAlignment="1">
      <alignment horizontal="center"/>
    </xf>
    <xf numFmtId="3" fontId="2" fillId="4" borderId="32" xfId="0" applyNumberFormat="1" applyFont="1" applyFill="1" applyBorder="1" applyAlignment="1">
      <alignment horizontal="center"/>
    </xf>
    <xf numFmtId="3" fontId="2" fillId="3" borderId="42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3" borderId="32" xfId="0" applyNumberFormat="1" applyFont="1" applyFill="1" applyBorder="1" applyAlignment="1">
      <alignment horizontal="center"/>
    </xf>
    <xf numFmtId="3" fontId="0" fillId="0" borderId="38" xfId="0" applyNumberFormat="1" applyFill="1" applyBorder="1" applyAlignment="1">
      <alignment horizontal="center" vertical="center" textRotation="90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0" fillId="0" borderId="36" xfId="0" applyNumberFormat="1" applyFill="1" applyBorder="1" applyAlignment="1">
      <alignment horizontal="center" vertical="center" textRotation="90"/>
    </xf>
    <xf numFmtId="3" fontId="0" fillId="0" borderId="41" xfId="0" applyNumberFormat="1" applyFill="1" applyBorder="1" applyAlignment="1">
      <alignment horizontal="center" vertical="center" textRotation="90"/>
    </xf>
    <xf numFmtId="3" fontId="0" fillId="0" borderId="42" xfId="0" applyNumberFormat="1" applyFont="1" applyBorder="1" applyAlignment="1">
      <alignment horizontal="right"/>
    </xf>
    <xf numFmtId="3" fontId="0" fillId="0" borderId="26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2" fillId="0" borderId="43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6" fillId="0" borderId="0" xfId="0" quotePrefix="1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3" borderId="33" xfId="0" applyNumberFormat="1" applyFont="1" applyFill="1" applyBorder="1" applyAlignment="1">
      <alignment horizontal="center"/>
    </xf>
    <xf numFmtId="3" fontId="2" fillId="3" borderId="21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35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1"/>
  <sheetViews>
    <sheetView tabSelected="1" zoomScale="55" zoomScaleNormal="55" zoomScaleSheetLayoutView="100" workbookViewId="0">
      <selection activeCell="AB17" sqref="AB17"/>
    </sheetView>
  </sheetViews>
  <sheetFormatPr defaultColWidth="9.140625" defaultRowHeight="15" x14ac:dyDescent="0.25"/>
  <cols>
    <col min="1" max="1" width="7.7109375" style="2" customWidth="1"/>
    <col min="2" max="2" width="23.7109375" style="2" customWidth="1"/>
    <col min="3" max="3" width="9.140625" style="2" customWidth="1"/>
    <col min="4" max="5" width="9.7109375" style="2" customWidth="1"/>
    <col min="6" max="6" width="12" style="2" customWidth="1"/>
    <col min="7" max="7" width="9.7109375" style="2" customWidth="1"/>
    <col min="8" max="8" width="11.7109375" style="2" customWidth="1"/>
    <col min="9" max="9" width="12" style="2" customWidth="1"/>
    <col min="10" max="12" width="9.7109375" style="2" customWidth="1"/>
    <col min="13" max="13" width="11.7109375" style="2" customWidth="1"/>
    <col min="14" max="14" width="12" style="2" customWidth="1"/>
    <col min="15" max="15" width="16.28515625" style="2" customWidth="1"/>
    <col min="16" max="16" width="7.7109375" style="2" customWidth="1"/>
    <col min="17" max="17" width="12.42578125" style="2" customWidth="1"/>
    <col min="18" max="18" width="14.85546875" style="2" customWidth="1"/>
    <col min="19" max="20" width="11.7109375" style="2" customWidth="1"/>
    <col min="21" max="22" width="9.7109375" style="2" customWidth="1"/>
    <col min="23" max="23" width="17.85546875" style="2" customWidth="1"/>
    <col min="24" max="24" width="9.7109375" style="2" customWidth="1"/>
    <col min="25" max="25" width="17.42578125" style="2" customWidth="1"/>
    <col min="26" max="26" width="11.7109375" style="2" customWidth="1"/>
    <col min="27" max="27" width="9.7109375" style="2" customWidth="1"/>
    <col min="28" max="28" width="14" style="2" customWidth="1"/>
    <col min="29" max="29" width="9.7109375" style="2" customWidth="1"/>
    <col min="30" max="30" width="13.7109375" style="2" customWidth="1"/>
    <col min="31" max="32" width="11.7109375" style="2" customWidth="1"/>
    <col min="33" max="33" width="9.7109375" style="2" customWidth="1"/>
    <col min="34" max="35" width="13.7109375" style="2" customWidth="1"/>
    <col min="36" max="37" width="13.7109375" style="2" hidden="1" customWidth="1"/>
    <col min="38" max="38" width="21.42578125" style="2" customWidth="1"/>
    <col min="39" max="39" width="18.7109375" style="2" customWidth="1"/>
    <col min="40" max="40" width="19.140625" style="2" customWidth="1"/>
    <col min="41" max="16384" width="9.140625" style="2"/>
  </cols>
  <sheetData>
    <row r="1" spans="1:39" x14ac:dyDescent="0.25">
      <c r="A1" s="3" t="s">
        <v>51</v>
      </c>
      <c r="C1" s="110"/>
      <c r="W1" s="5" t="s">
        <v>10</v>
      </c>
      <c r="X1" s="178">
        <v>42265</v>
      </c>
      <c r="Y1" s="178"/>
    </row>
    <row r="2" spans="1:39" x14ac:dyDescent="0.25">
      <c r="A2" s="3"/>
      <c r="B2" s="4"/>
      <c r="C2" s="57"/>
      <c r="W2" s="5" t="s">
        <v>11</v>
      </c>
      <c r="X2" s="179" t="s">
        <v>61</v>
      </c>
      <c r="Y2" s="179"/>
    </row>
    <row r="3" spans="1:39" ht="15.75" thickBot="1" x14ac:dyDescent="0.3">
      <c r="A3" s="3"/>
      <c r="B3" s="3"/>
      <c r="AJ3" s="5"/>
      <c r="AK3" s="5"/>
      <c r="AM3" s="5"/>
    </row>
    <row r="4" spans="1:39" x14ac:dyDescent="0.25">
      <c r="A4" s="180" t="s">
        <v>19</v>
      </c>
      <c r="B4" s="181"/>
      <c r="C4" s="116" t="s">
        <v>4</v>
      </c>
      <c r="D4" s="211" t="s">
        <v>24</v>
      </c>
      <c r="E4" s="212"/>
      <c r="F4" s="213"/>
      <c r="G4" s="184" t="s">
        <v>20</v>
      </c>
      <c r="H4" s="184"/>
      <c r="I4" s="184"/>
      <c r="J4" s="184"/>
      <c r="K4" s="184"/>
      <c r="L4" s="185"/>
      <c r="M4" s="186" t="s">
        <v>23</v>
      </c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8"/>
      <c r="Y4" s="6"/>
      <c r="Z4" s="6"/>
      <c r="AA4" s="6"/>
      <c r="AB4" s="6"/>
      <c r="AC4" s="6"/>
      <c r="AD4" s="202"/>
      <c r="AE4" s="202"/>
      <c r="AF4" s="6"/>
      <c r="AG4" s="7"/>
      <c r="AH4" s="7"/>
    </row>
    <row r="5" spans="1:39" ht="33.75" customHeight="1" x14ac:dyDescent="0.25">
      <c r="A5" s="182"/>
      <c r="B5" s="183"/>
      <c r="C5" s="8"/>
      <c r="D5" s="66" t="s">
        <v>26</v>
      </c>
      <c r="E5" s="65" t="s">
        <v>25</v>
      </c>
      <c r="F5" s="149" t="s">
        <v>55</v>
      </c>
      <c r="G5" s="9"/>
      <c r="H5" s="9"/>
      <c r="I5" s="9"/>
      <c r="J5" s="9"/>
      <c r="K5" s="9"/>
      <c r="L5" s="117"/>
      <c r="M5" s="203" t="s">
        <v>13</v>
      </c>
      <c r="N5" s="204"/>
      <c r="O5" s="204"/>
      <c r="P5" s="204"/>
      <c r="Q5" s="204"/>
      <c r="R5" s="204"/>
      <c r="S5" s="205" t="s">
        <v>12</v>
      </c>
      <c r="T5" s="204"/>
      <c r="U5" s="204"/>
      <c r="V5" s="204"/>
      <c r="W5" s="204"/>
      <c r="X5" s="206"/>
      <c r="Y5" s="99"/>
      <c r="Z5" s="99"/>
      <c r="AA5" s="99"/>
      <c r="AB5" s="99"/>
      <c r="AC5" s="99"/>
      <c r="AD5" s="7"/>
      <c r="AE5" s="7"/>
    </row>
    <row r="6" spans="1:39" x14ac:dyDescent="0.25">
      <c r="A6" s="118"/>
      <c r="B6" s="10" t="s">
        <v>9</v>
      </c>
      <c r="C6" s="11"/>
      <c r="D6" s="207" t="s">
        <v>35</v>
      </c>
      <c r="E6" s="208"/>
      <c r="F6" s="142" t="s">
        <v>54</v>
      </c>
      <c r="G6" s="62" t="s">
        <v>3</v>
      </c>
      <c r="H6" s="12" t="s">
        <v>1</v>
      </c>
      <c r="I6" s="68" t="s">
        <v>49</v>
      </c>
      <c r="J6" s="68" t="s">
        <v>15</v>
      </c>
      <c r="K6" s="68" t="s">
        <v>16</v>
      </c>
      <c r="L6" s="119" t="s">
        <v>18</v>
      </c>
      <c r="M6" s="129" t="s">
        <v>3</v>
      </c>
      <c r="N6" s="13" t="s">
        <v>1</v>
      </c>
      <c r="O6" s="13" t="s">
        <v>2</v>
      </c>
      <c r="P6" s="97" t="s">
        <v>15</v>
      </c>
      <c r="Q6" s="97" t="s">
        <v>16</v>
      </c>
      <c r="R6" s="97" t="s">
        <v>18</v>
      </c>
      <c r="S6" s="13" t="s">
        <v>3</v>
      </c>
      <c r="T6" s="13" t="s">
        <v>1</v>
      </c>
      <c r="U6" s="88" t="s">
        <v>2</v>
      </c>
      <c r="V6" s="88" t="s">
        <v>15</v>
      </c>
      <c r="W6" s="88" t="s">
        <v>16</v>
      </c>
      <c r="X6" s="130" t="s">
        <v>18</v>
      </c>
      <c r="Y6"/>
      <c r="Z6"/>
      <c r="AA6"/>
      <c r="AB6"/>
      <c r="AC6"/>
      <c r="AD6" s="144"/>
      <c r="AE6" s="144"/>
    </row>
    <row r="7" spans="1:39" s="20" customFormat="1" x14ac:dyDescent="0.25">
      <c r="A7" s="175"/>
      <c r="B7" s="15"/>
      <c r="C7" s="113"/>
      <c r="D7" s="60"/>
      <c r="E7" s="16"/>
      <c r="F7" s="147"/>
      <c r="G7" s="17"/>
      <c r="H7" s="17"/>
      <c r="I7" s="69"/>
      <c r="J7" s="69"/>
      <c r="K7" s="69"/>
      <c r="L7" s="120"/>
      <c r="M7" s="131"/>
      <c r="N7" s="18"/>
      <c r="O7" s="18"/>
      <c r="P7" s="89"/>
      <c r="Q7" s="18"/>
      <c r="R7" s="18"/>
      <c r="S7" s="19"/>
      <c r="T7" s="90"/>
      <c r="U7" s="18"/>
      <c r="V7" s="18"/>
      <c r="W7" s="19"/>
      <c r="X7" s="132"/>
      <c r="Y7"/>
      <c r="Z7"/>
      <c r="AA7"/>
      <c r="AB7"/>
      <c r="AC7"/>
      <c r="AD7" s="145"/>
      <c r="AE7" s="145"/>
    </row>
    <row r="8" spans="1:39" s="20" customFormat="1" x14ac:dyDescent="0.25">
      <c r="A8" s="176"/>
      <c r="B8" s="27" t="s">
        <v>31</v>
      </c>
      <c r="C8" s="114" t="s">
        <v>5</v>
      </c>
      <c r="D8" s="61">
        <v>489</v>
      </c>
      <c r="E8" s="21">
        <v>468</v>
      </c>
      <c r="F8" s="168">
        <v>18514.759999999998</v>
      </c>
      <c r="G8" s="63"/>
      <c r="H8" s="52"/>
      <c r="I8" s="68"/>
      <c r="J8" s="68"/>
      <c r="K8" s="68"/>
      <c r="L8" s="121"/>
      <c r="M8" s="133"/>
      <c r="N8" s="23"/>
      <c r="O8" s="22"/>
      <c r="P8" s="22"/>
      <c r="Q8" s="22"/>
      <c r="R8" s="22"/>
      <c r="S8" s="14"/>
      <c r="T8" s="28"/>
      <c r="U8" s="22"/>
      <c r="V8" s="22"/>
      <c r="W8" s="14"/>
      <c r="X8" s="134"/>
      <c r="Y8"/>
      <c r="Z8"/>
      <c r="AA8"/>
      <c r="AB8"/>
      <c r="AC8"/>
      <c r="AD8" s="145"/>
      <c r="AE8" s="145"/>
    </row>
    <row r="9" spans="1:39" s="20" customFormat="1" ht="15" customHeight="1" x14ac:dyDescent="0.25">
      <c r="A9" s="192" t="s">
        <v>8</v>
      </c>
      <c r="B9" s="67" t="s">
        <v>28</v>
      </c>
      <c r="C9" s="113" t="s">
        <v>0</v>
      </c>
      <c r="D9" s="169">
        <v>124</v>
      </c>
      <c r="E9" s="16">
        <v>0</v>
      </c>
      <c r="F9" s="166"/>
      <c r="G9" s="17">
        <v>5578.93079554</v>
      </c>
      <c r="H9" s="17">
        <v>3209.32076856</v>
      </c>
      <c r="I9" s="70">
        <v>651.92999999999995</v>
      </c>
      <c r="J9" s="53">
        <v>79.56</v>
      </c>
      <c r="K9" s="164">
        <v>32</v>
      </c>
      <c r="L9" s="122">
        <v>143.04</v>
      </c>
      <c r="M9" s="135"/>
      <c r="N9" s="31"/>
      <c r="O9" s="32"/>
      <c r="P9" s="32"/>
      <c r="Q9" s="32"/>
      <c r="R9" s="32"/>
      <c r="S9" s="91"/>
      <c r="T9" s="30"/>
      <c r="U9" s="24"/>
      <c r="V9" s="24"/>
      <c r="W9" s="24"/>
      <c r="X9" s="108"/>
      <c r="Y9"/>
      <c r="Z9"/>
      <c r="AA9"/>
      <c r="AB9"/>
      <c r="AC9"/>
      <c r="AD9" s="145"/>
      <c r="AE9" s="145"/>
    </row>
    <row r="10" spans="1:39" s="20" customFormat="1" x14ac:dyDescent="0.25">
      <c r="A10" s="189"/>
      <c r="B10" s="115"/>
      <c r="C10" s="114">
        <v>1</v>
      </c>
      <c r="D10" s="150"/>
      <c r="E10" s="25"/>
      <c r="F10" s="167"/>
      <c r="G10" s="29">
        <v>7326.5968836000002</v>
      </c>
      <c r="H10" s="26">
        <v>2847.85</v>
      </c>
      <c r="I10" s="53">
        <v>63.1</v>
      </c>
      <c r="J10" s="53">
        <v>89.4</v>
      </c>
      <c r="K10" s="26">
        <v>32</v>
      </c>
      <c r="L10" s="123">
        <v>143.04</v>
      </c>
      <c r="M10" s="136"/>
      <c r="N10" s="24"/>
      <c r="O10" s="32"/>
      <c r="P10" s="32"/>
      <c r="Q10" s="32"/>
      <c r="R10" s="32"/>
      <c r="S10" s="32"/>
      <c r="T10" s="87"/>
      <c r="U10" s="24"/>
      <c r="V10" s="24"/>
      <c r="W10" s="24"/>
      <c r="X10" s="108"/>
      <c r="Y10"/>
      <c r="Z10"/>
      <c r="AA10"/>
      <c r="AB10"/>
      <c r="AC10"/>
      <c r="AD10" s="145"/>
      <c r="AE10" s="145"/>
    </row>
    <row r="11" spans="1:39" s="20" customFormat="1" x14ac:dyDescent="0.25">
      <c r="A11" s="189"/>
      <c r="B11" s="86"/>
      <c r="C11" s="114">
        <v>2</v>
      </c>
      <c r="D11" s="150"/>
      <c r="E11" s="25"/>
      <c r="F11" s="167"/>
      <c r="G11" s="29">
        <v>7523.9306709800003</v>
      </c>
      <c r="H11" s="29">
        <v>2718.87</v>
      </c>
      <c r="I11" s="53">
        <v>63.1</v>
      </c>
      <c r="J11" s="53">
        <v>89.4</v>
      </c>
      <c r="K11" s="26">
        <v>32</v>
      </c>
      <c r="L11" s="124">
        <v>235.36</v>
      </c>
      <c r="M11" s="136"/>
      <c r="N11" s="24"/>
      <c r="O11" s="32"/>
      <c r="P11" s="32"/>
      <c r="Q11" s="32"/>
      <c r="R11" s="32"/>
      <c r="S11" s="32"/>
      <c r="T11" s="87"/>
      <c r="U11" s="24"/>
      <c r="V11" s="24"/>
      <c r="W11" s="24"/>
      <c r="X11" s="108"/>
      <c r="Y11"/>
      <c r="Z11"/>
      <c r="AA11"/>
      <c r="AB11"/>
      <c r="AC11"/>
      <c r="AD11" s="145"/>
      <c r="AE11" s="145"/>
    </row>
    <row r="12" spans="1:39" s="20" customFormat="1" x14ac:dyDescent="0.25">
      <c r="A12" s="189"/>
      <c r="B12" s="165" t="s">
        <v>29</v>
      </c>
      <c r="C12" s="114">
        <v>3</v>
      </c>
      <c r="D12" s="150">
        <v>284</v>
      </c>
      <c r="E12" s="25">
        <v>244</v>
      </c>
      <c r="F12" s="167">
        <v>9369.36</v>
      </c>
      <c r="G12" s="54"/>
      <c r="H12" s="54"/>
      <c r="I12" s="54"/>
      <c r="J12" s="54"/>
      <c r="K12" s="54"/>
      <c r="L12" s="124"/>
      <c r="M12" s="136"/>
      <c r="N12" s="24"/>
      <c r="O12" s="32"/>
      <c r="P12" s="32"/>
      <c r="Q12" s="32"/>
      <c r="R12" s="32"/>
      <c r="S12" s="32"/>
      <c r="T12" s="87"/>
      <c r="U12" s="24"/>
      <c r="V12" s="24"/>
      <c r="W12" s="24"/>
      <c r="X12" s="108"/>
      <c r="Y12"/>
      <c r="Z12"/>
      <c r="AA12"/>
      <c r="AB12"/>
      <c r="AC12"/>
      <c r="AD12" s="145"/>
      <c r="AE12" s="145"/>
    </row>
    <row r="13" spans="1:39" s="20" customFormat="1" x14ac:dyDescent="0.25">
      <c r="A13" s="189"/>
      <c r="B13" s="58" t="s">
        <v>29</v>
      </c>
      <c r="C13" s="114">
        <v>4</v>
      </c>
      <c r="D13" s="150">
        <v>284</v>
      </c>
      <c r="E13" s="25">
        <v>244</v>
      </c>
      <c r="F13" s="167">
        <v>9369.36</v>
      </c>
      <c r="G13" s="54"/>
      <c r="H13" s="54"/>
      <c r="I13" s="54"/>
      <c r="J13" s="54"/>
      <c r="K13" s="54"/>
      <c r="L13" s="124"/>
      <c r="M13" s="136"/>
      <c r="N13" s="24"/>
      <c r="O13" s="32"/>
      <c r="P13" s="32"/>
      <c r="Q13" s="32"/>
      <c r="R13" s="32"/>
      <c r="S13" s="32"/>
      <c r="T13" s="87"/>
      <c r="U13" s="24"/>
      <c r="V13" s="24"/>
      <c r="W13" s="24"/>
      <c r="X13" s="108"/>
      <c r="Y13"/>
      <c r="Z13"/>
      <c r="AA13"/>
      <c r="AB13"/>
      <c r="AC13"/>
      <c r="AD13" s="145"/>
      <c r="AE13" s="145"/>
    </row>
    <row r="14" spans="1:39" s="20" customFormat="1" x14ac:dyDescent="0.25">
      <c r="A14" s="189"/>
      <c r="B14" s="58" t="s">
        <v>29</v>
      </c>
      <c r="C14" s="114">
        <v>5</v>
      </c>
      <c r="D14" s="150">
        <v>299</v>
      </c>
      <c r="E14" s="25">
        <v>266</v>
      </c>
      <c r="F14" s="167">
        <v>9369.36</v>
      </c>
      <c r="G14" s="54"/>
      <c r="H14" s="55"/>
      <c r="I14" s="53"/>
      <c r="J14" s="55"/>
      <c r="K14" s="53"/>
      <c r="L14" s="124"/>
      <c r="M14" s="136"/>
      <c r="N14" s="24"/>
      <c r="O14" s="32"/>
      <c r="P14" s="32"/>
      <c r="Q14" s="32"/>
      <c r="R14" s="32"/>
      <c r="S14" s="24"/>
      <c r="T14" s="87"/>
      <c r="U14" s="24"/>
      <c r="V14" s="24"/>
      <c r="W14" s="24"/>
      <c r="X14" s="108"/>
      <c r="Y14"/>
      <c r="Z14"/>
      <c r="AA14"/>
      <c r="AB14"/>
      <c r="AC14"/>
      <c r="AD14" s="145"/>
      <c r="AE14" s="145"/>
    </row>
    <row r="15" spans="1:39" s="20" customFormat="1" x14ac:dyDescent="0.25">
      <c r="A15" s="193"/>
      <c r="B15" s="58" t="s">
        <v>30</v>
      </c>
      <c r="C15" s="59">
        <v>6</v>
      </c>
      <c r="D15" s="150"/>
      <c r="E15" s="25"/>
      <c r="F15" s="148"/>
      <c r="G15" s="54"/>
      <c r="H15" s="54"/>
      <c r="I15" s="54"/>
      <c r="J15" s="54"/>
      <c r="K15" s="54"/>
      <c r="L15" s="124"/>
      <c r="M15" s="137"/>
      <c r="N15" s="107"/>
      <c r="O15" s="107"/>
      <c r="P15" s="23">
        <v>24.82</v>
      </c>
      <c r="Q15" s="23">
        <v>32.17</v>
      </c>
      <c r="R15" s="23">
        <v>295.98</v>
      </c>
      <c r="S15" s="107"/>
      <c r="T15" s="107"/>
      <c r="U15" s="107"/>
      <c r="V15" s="23">
        <v>24.82</v>
      </c>
      <c r="W15" s="23">
        <v>32.17</v>
      </c>
      <c r="X15" s="138">
        <v>91.13</v>
      </c>
      <c r="Y15"/>
      <c r="Z15"/>
      <c r="AA15"/>
      <c r="AB15"/>
      <c r="AC15"/>
      <c r="AD15" s="146"/>
      <c r="AE15" s="146"/>
    </row>
    <row r="16" spans="1:39" s="20" customFormat="1" ht="15" customHeight="1" x14ac:dyDescent="0.25">
      <c r="A16" s="189" t="s">
        <v>14</v>
      </c>
      <c r="B16" s="190" t="s">
        <v>17</v>
      </c>
      <c r="C16" s="58">
        <v>7</v>
      </c>
      <c r="D16" s="150"/>
      <c r="E16" s="25"/>
      <c r="F16" s="148"/>
      <c r="G16" s="29"/>
      <c r="H16" s="29"/>
      <c r="I16" s="29"/>
      <c r="J16" s="29"/>
      <c r="K16" s="29"/>
      <c r="L16" s="125"/>
      <c r="M16" s="136">
        <v>929</v>
      </c>
      <c r="N16" s="32">
        <v>150.06</v>
      </c>
      <c r="O16" s="32">
        <v>23.65</v>
      </c>
      <c r="P16" s="24">
        <v>24.82</v>
      </c>
      <c r="Q16" s="24">
        <v>32.17</v>
      </c>
      <c r="R16" s="24"/>
      <c r="S16" s="32">
        <v>929</v>
      </c>
      <c r="T16" s="32">
        <v>150.06</v>
      </c>
      <c r="U16" s="32">
        <v>23.65</v>
      </c>
      <c r="V16" s="24">
        <v>24.82</v>
      </c>
      <c r="W16" s="24">
        <v>32.17</v>
      </c>
      <c r="X16" s="108"/>
      <c r="Y16"/>
      <c r="Z16"/>
      <c r="AA16"/>
      <c r="AB16"/>
      <c r="AC16"/>
      <c r="AD16" s="146"/>
      <c r="AE16" s="146"/>
    </row>
    <row r="17" spans="1:31" s="20" customFormat="1" ht="15" customHeight="1" x14ac:dyDescent="0.25">
      <c r="A17" s="189"/>
      <c r="B17" s="191"/>
      <c r="C17" s="58">
        <v>8</v>
      </c>
      <c r="D17" s="150"/>
      <c r="E17" s="25"/>
      <c r="F17" s="148"/>
      <c r="G17" s="29"/>
      <c r="H17" s="29"/>
      <c r="I17" s="29"/>
      <c r="J17" s="29"/>
      <c r="K17" s="29" t="s">
        <v>48</v>
      </c>
      <c r="L17" s="125"/>
      <c r="M17" s="136">
        <v>929</v>
      </c>
      <c r="N17" s="32">
        <v>150.06</v>
      </c>
      <c r="O17" s="32">
        <v>23.65</v>
      </c>
      <c r="P17" s="24">
        <v>24.82</v>
      </c>
      <c r="Q17" s="24">
        <v>32.17</v>
      </c>
      <c r="R17" s="24"/>
      <c r="S17" s="32">
        <v>929</v>
      </c>
      <c r="T17" s="32">
        <v>150.06</v>
      </c>
      <c r="U17" s="32">
        <v>23.65</v>
      </c>
      <c r="V17" s="24">
        <v>24.82</v>
      </c>
      <c r="W17" s="24">
        <v>32.17</v>
      </c>
      <c r="X17" s="108"/>
      <c r="Y17"/>
      <c r="Z17"/>
      <c r="AA17"/>
      <c r="AB17"/>
      <c r="AC17"/>
      <c r="AD17" s="146"/>
      <c r="AE17" s="146"/>
    </row>
    <row r="18" spans="1:31" s="20" customFormat="1" x14ac:dyDescent="0.25">
      <c r="A18" s="189"/>
      <c r="B18" s="191"/>
      <c r="C18" s="58">
        <v>9</v>
      </c>
      <c r="D18" s="150"/>
      <c r="E18" s="25"/>
      <c r="F18" s="148"/>
      <c r="G18" s="29"/>
      <c r="H18" s="29"/>
      <c r="I18" s="29"/>
      <c r="J18" s="29"/>
      <c r="K18" s="29"/>
      <c r="L18" s="125"/>
      <c r="M18" s="136">
        <v>929</v>
      </c>
      <c r="N18" s="32">
        <v>150.06</v>
      </c>
      <c r="O18" s="32">
        <v>23.65</v>
      </c>
      <c r="P18" s="24">
        <v>24.82</v>
      </c>
      <c r="Q18" s="24">
        <v>32.17</v>
      </c>
      <c r="R18" s="24"/>
      <c r="S18" s="32">
        <v>929</v>
      </c>
      <c r="T18" s="32">
        <v>150.06</v>
      </c>
      <c r="U18" s="32">
        <v>23.65</v>
      </c>
      <c r="V18" s="24">
        <v>24.82</v>
      </c>
      <c r="W18" s="24">
        <v>32.17</v>
      </c>
      <c r="X18" s="108"/>
      <c r="Y18"/>
      <c r="Z18"/>
      <c r="AA18"/>
      <c r="AB18"/>
      <c r="AC18"/>
      <c r="AD18" s="146"/>
      <c r="AE18" s="146"/>
    </row>
    <row r="19" spans="1:31" s="20" customFormat="1" x14ac:dyDescent="0.25">
      <c r="A19" s="189"/>
      <c r="B19" s="191"/>
      <c r="C19" s="58">
        <v>10</v>
      </c>
      <c r="D19" s="150"/>
      <c r="E19" s="25"/>
      <c r="F19" s="148"/>
      <c r="G19" s="29"/>
      <c r="H19" s="29"/>
      <c r="I19" s="29"/>
      <c r="J19" s="29"/>
      <c r="K19" s="29"/>
      <c r="L19" s="125"/>
      <c r="M19" s="136">
        <v>929</v>
      </c>
      <c r="N19" s="32">
        <v>150.06</v>
      </c>
      <c r="O19" s="32">
        <v>23.65</v>
      </c>
      <c r="P19" s="24">
        <v>24.82</v>
      </c>
      <c r="Q19" s="24">
        <v>32.17</v>
      </c>
      <c r="R19" s="24"/>
      <c r="S19" s="32">
        <v>929</v>
      </c>
      <c r="T19" s="32">
        <v>150.06</v>
      </c>
      <c r="U19" s="32">
        <v>23.65</v>
      </c>
      <c r="V19" s="24">
        <v>24.82</v>
      </c>
      <c r="W19" s="24">
        <v>32.17</v>
      </c>
      <c r="X19" s="108"/>
      <c r="Y19"/>
      <c r="Z19"/>
      <c r="AA19"/>
      <c r="AB19"/>
      <c r="AC19"/>
      <c r="AD19" s="146"/>
      <c r="AE19" s="146"/>
    </row>
    <row r="20" spans="1:31" s="20" customFormat="1" x14ac:dyDescent="0.25">
      <c r="A20" s="189"/>
      <c r="B20" s="191"/>
      <c r="C20" s="58">
        <v>11</v>
      </c>
      <c r="D20" s="150"/>
      <c r="E20" s="25"/>
      <c r="F20" s="148"/>
      <c r="G20" s="29"/>
      <c r="H20" s="29"/>
      <c r="I20" s="29"/>
      <c r="J20" s="29"/>
      <c r="K20" s="29"/>
      <c r="L20" s="125"/>
      <c r="M20" s="136">
        <v>929</v>
      </c>
      <c r="N20" s="32">
        <v>150.06</v>
      </c>
      <c r="O20" s="32">
        <v>23.65</v>
      </c>
      <c r="P20" s="24">
        <v>24.82</v>
      </c>
      <c r="Q20" s="24">
        <v>32.17</v>
      </c>
      <c r="R20" s="24"/>
      <c r="S20" s="32">
        <v>929</v>
      </c>
      <c r="T20" s="32">
        <v>150.06</v>
      </c>
      <c r="U20" s="32">
        <v>23.65</v>
      </c>
      <c r="V20" s="24">
        <v>24.82</v>
      </c>
      <c r="W20" s="24">
        <v>32.17</v>
      </c>
      <c r="X20" s="108"/>
      <c r="Y20"/>
      <c r="Z20"/>
      <c r="AA20"/>
      <c r="AB20"/>
      <c r="AC20"/>
      <c r="AD20" s="146"/>
      <c r="AE20" s="146"/>
    </row>
    <row r="21" spans="1:31" s="20" customFormat="1" x14ac:dyDescent="0.25">
      <c r="A21" s="189"/>
      <c r="B21" s="191"/>
      <c r="C21" s="58">
        <v>12</v>
      </c>
      <c r="D21" s="150"/>
      <c r="E21" s="25"/>
      <c r="F21" s="148"/>
      <c r="G21" s="29"/>
      <c r="H21" s="29"/>
      <c r="I21" s="29"/>
      <c r="J21" s="29"/>
      <c r="K21" s="29"/>
      <c r="L21" s="125"/>
      <c r="M21" s="136">
        <v>929</v>
      </c>
      <c r="N21" s="32">
        <v>150.06</v>
      </c>
      <c r="O21" s="32">
        <v>23.65</v>
      </c>
      <c r="P21" s="24">
        <v>24.82</v>
      </c>
      <c r="Q21" s="24">
        <v>32.17</v>
      </c>
      <c r="R21" s="24"/>
      <c r="S21" s="32">
        <v>929</v>
      </c>
      <c r="T21" s="32">
        <v>150.06</v>
      </c>
      <c r="U21" s="32">
        <v>23.65</v>
      </c>
      <c r="V21" s="24">
        <v>24.82</v>
      </c>
      <c r="W21" s="24">
        <v>32.17</v>
      </c>
      <c r="X21" s="108"/>
      <c r="Y21"/>
      <c r="Z21"/>
      <c r="AA21"/>
      <c r="AB21"/>
      <c r="AC21"/>
      <c r="AD21" s="146"/>
      <c r="AE21" s="146"/>
    </row>
    <row r="22" spans="1:31" s="20" customFormat="1" x14ac:dyDescent="0.25">
      <c r="A22" s="189"/>
      <c r="B22" s="191"/>
      <c r="C22" s="58">
        <v>13</v>
      </c>
      <c r="D22" s="150"/>
      <c r="E22" s="25"/>
      <c r="F22" s="148"/>
      <c r="G22" s="29"/>
      <c r="H22" s="29"/>
      <c r="I22" s="29"/>
      <c r="J22" s="29"/>
      <c r="K22" s="29"/>
      <c r="L22" s="125"/>
      <c r="M22" s="136">
        <v>929</v>
      </c>
      <c r="N22" s="32">
        <v>150.06</v>
      </c>
      <c r="O22" s="32">
        <v>23.65</v>
      </c>
      <c r="P22" s="24">
        <v>24.82</v>
      </c>
      <c r="Q22" s="24">
        <v>32.17</v>
      </c>
      <c r="R22" s="24"/>
      <c r="S22" s="32">
        <v>929</v>
      </c>
      <c r="T22" s="32">
        <v>150.06</v>
      </c>
      <c r="U22" s="32">
        <v>23.65</v>
      </c>
      <c r="V22" s="24">
        <v>24.82</v>
      </c>
      <c r="W22" s="24">
        <v>32.17</v>
      </c>
      <c r="X22" s="108"/>
      <c r="Y22"/>
      <c r="Z22"/>
      <c r="AA22"/>
      <c r="AB22"/>
      <c r="AC22"/>
      <c r="AD22" s="146"/>
      <c r="AE22" s="146"/>
    </row>
    <row r="23" spans="1:31" s="20" customFormat="1" x14ac:dyDescent="0.25">
      <c r="A23" s="189"/>
      <c r="B23" s="191"/>
      <c r="C23" s="58">
        <v>14</v>
      </c>
      <c r="D23" s="150"/>
      <c r="E23" s="25"/>
      <c r="F23" s="148"/>
      <c r="G23" s="29"/>
      <c r="H23" s="29"/>
      <c r="I23" s="29"/>
      <c r="J23" s="29"/>
      <c r="K23" s="29"/>
      <c r="L23" s="125"/>
      <c r="M23" s="136">
        <v>929</v>
      </c>
      <c r="N23" s="32">
        <v>150.06</v>
      </c>
      <c r="O23" s="32">
        <v>23.65</v>
      </c>
      <c r="P23" s="24">
        <v>24.82</v>
      </c>
      <c r="Q23" s="24">
        <v>32.17</v>
      </c>
      <c r="R23" s="24"/>
      <c r="S23" s="32">
        <v>929</v>
      </c>
      <c r="T23" s="32">
        <v>150.06</v>
      </c>
      <c r="U23" s="32">
        <v>23.65</v>
      </c>
      <c r="V23" s="24">
        <v>24.82</v>
      </c>
      <c r="W23" s="24">
        <v>32.17</v>
      </c>
      <c r="X23" s="108"/>
      <c r="Y23"/>
      <c r="Z23"/>
      <c r="AA23"/>
      <c r="AB23"/>
      <c r="AC23"/>
      <c r="AD23" s="146"/>
      <c r="AE23" s="146"/>
    </row>
    <row r="24" spans="1:31" s="20" customFormat="1" x14ac:dyDescent="0.25">
      <c r="A24" s="189"/>
      <c r="B24" s="191"/>
      <c r="C24" s="58">
        <v>15</v>
      </c>
      <c r="D24" s="150"/>
      <c r="E24" s="25"/>
      <c r="F24" s="148"/>
      <c r="G24" s="29"/>
      <c r="H24" s="29"/>
      <c r="I24" s="29"/>
      <c r="J24" s="29"/>
      <c r="K24" s="29"/>
      <c r="L24" s="125"/>
      <c r="M24" s="136">
        <v>929</v>
      </c>
      <c r="N24" s="32">
        <v>150.06</v>
      </c>
      <c r="O24" s="32">
        <v>23.65</v>
      </c>
      <c r="P24" s="24">
        <v>24.82</v>
      </c>
      <c r="Q24" s="24">
        <v>32.17</v>
      </c>
      <c r="R24" s="24"/>
      <c r="S24" s="32">
        <v>929</v>
      </c>
      <c r="T24" s="32">
        <v>150.06</v>
      </c>
      <c r="U24" s="32">
        <v>23.65</v>
      </c>
      <c r="V24" s="24">
        <v>24.82</v>
      </c>
      <c r="W24" s="24">
        <v>32.17</v>
      </c>
      <c r="X24" s="108"/>
      <c r="Y24"/>
      <c r="Z24"/>
      <c r="AA24"/>
      <c r="AB24"/>
      <c r="AC24"/>
      <c r="AD24" s="146"/>
      <c r="AE24" s="146"/>
    </row>
    <row r="25" spans="1:31" s="20" customFormat="1" x14ac:dyDescent="0.25">
      <c r="A25" s="189"/>
      <c r="B25" s="191"/>
      <c r="C25" s="58">
        <v>16</v>
      </c>
      <c r="D25" s="150"/>
      <c r="E25" s="25"/>
      <c r="F25" s="148"/>
      <c r="G25" s="29"/>
      <c r="H25" s="29"/>
      <c r="I25" s="29"/>
      <c r="J25" s="29"/>
      <c r="K25" s="29"/>
      <c r="L25" s="125"/>
      <c r="M25" s="136">
        <v>929</v>
      </c>
      <c r="N25" s="32">
        <v>150.06</v>
      </c>
      <c r="O25" s="32">
        <v>23.65</v>
      </c>
      <c r="P25" s="24">
        <v>24.82</v>
      </c>
      <c r="Q25" s="24">
        <v>32.17</v>
      </c>
      <c r="R25" s="24"/>
      <c r="S25" s="32">
        <v>929</v>
      </c>
      <c r="T25" s="32">
        <v>150.06</v>
      </c>
      <c r="U25" s="32">
        <v>23.65</v>
      </c>
      <c r="V25" s="24">
        <v>24.82</v>
      </c>
      <c r="W25" s="24">
        <v>32.17</v>
      </c>
      <c r="X25" s="108"/>
      <c r="Y25"/>
      <c r="Z25"/>
      <c r="AA25"/>
      <c r="AB25"/>
      <c r="AC25"/>
      <c r="AD25" s="146"/>
      <c r="AE25" s="146"/>
    </row>
    <row r="26" spans="1:31" s="20" customFormat="1" x14ac:dyDescent="0.25">
      <c r="A26" s="189"/>
      <c r="B26" s="191"/>
      <c r="C26" s="58">
        <v>17</v>
      </c>
      <c r="D26" s="150"/>
      <c r="E26" s="25"/>
      <c r="F26" s="148"/>
      <c r="G26" s="29"/>
      <c r="H26" s="29"/>
      <c r="I26" s="29"/>
      <c r="J26" s="29"/>
      <c r="K26" s="29"/>
      <c r="L26" s="125"/>
      <c r="M26" s="136">
        <v>929</v>
      </c>
      <c r="N26" s="32">
        <v>150.06</v>
      </c>
      <c r="O26" s="32">
        <v>23.65</v>
      </c>
      <c r="P26" s="24">
        <v>24.82</v>
      </c>
      <c r="Q26" s="24">
        <v>32.17</v>
      </c>
      <c r="R26" s="24"/>
      <c r="S26" s="32">
        <v>929</v>
      </c>
      <c r="T26" s="32">
        <v>150.06</v>
      </c>
      <c r="U26" s="32">
        <v>23.65</v>
      </c>
      <c r="V26" s="24">
        <v>24.82</v>
      </c>
      <c r="W26" s="24">
        <v>32.17</v>
      </c>
      <c r="X26" s="108"/>
      <c r="Y26"/>
      <c r="Z26"/>
      <c r="AA26"/>
      <c r="AB26"/>
      <c r="AC26"/>
      <c r="AD26" s="146"/>
      <c r="AE26" s="146"/>
    </row>
    <row r="27" spans="1:31" s="20" customFormat="1" x14ac:dyDescent="0.25">
      <c r="A27" s="189"/>
      <c r="B27" s="191"/>
      <c r="C27" s="58">
        <v>18</v>
      </c>
      <c r="D27" s="150"/>
      <c r="E27" s="25"/>
      <c r="F27" s="148"/>
      <c r="G27" s="29"/>
      <c r="H27" s="29"/>
      <c r="I27" s="29"/>
      <c r="J27" s="29"/>
      <c r="K27" s="29"/>
      <c r="L27" s="125"/>
      <c r="M27" s="136">
        <v>929</v>
      </c>
      <c r="N27" s="32">
        <v>150.06</v>
      </c>
      <c r="O27" s="32">
        <v>23.65</v>
      </c>
      <c r="P27" s="24">
        <v>24.82</v>
      </c>
      <c r="Q27" s="24">
        <v>32.17</v>
      </c>
      <c r="R27" s="24"/>
      <c r="S27" s="32">
        <v>929</v>
      </c>
      <c r="T27" s="32">
        <v>150.06</v>
      </c>
      <c r="U27" s="32">
        <v>23.65</v>
      </c>
      <c r="V27" s="24">
        <v>24.82</v>
      </c>
      <c r="W27" s="24">
        <v>32.17</v>
      </c>
      <c r="X27" s="108"/>
      <c r="Y27"/>
      <c r="Z27"/>
      <c r="AA27"/>
      <c r="AB27"/>
      <c r="AC27"/>
      <c r="AD27" s="146"/>
      <c r="AE27" s="146"/>
    </row>
    <row r="28" spans="1:31" s="20" customFormat="1" x14ac:dyDescent="0.25">
      <c r="A28" s="189"/>
      <c r="B28" s="191"/>
      <c r="C28" s="58">
        <v>19</v>
      </c>
      <c r="D28" s="150"/>
      <c r="E28" s="25"/>
      <c r="F28" s="148"/>
      <c r="G28" s="29"/>
      <c r="H28" s="29"/>
      <c r="I28" s="29"/>
      <c r="J28" s="29"/>
      <c r="K28" s="29"/>
      <c r="L28" s="125"/>
      <c r="M28" s="136">
        <v>929</v>
      </c>
      <c r="N28" s="32">
        <v>150.06</v>
      </c>
      <c r="O28" s="32">
        <v>23.65</v>
      </c>
      <c r="P28" s="24">
        <v>24.82</v>
      </c>
      <c r="Q28" s="24">
        <v>32.17</v>
      </c>
      <c r="R28" s="24"/>
      <c r="S28" s="32">
        <v>929</v>
      </c>
      <c r="T28" s="32">
        <v>150.06</v>
      </c>
      <c r="U28" s="32">
        <v>23.65</v>
      </c>
      <c r="V28" s="24">
        <v>24.82</v>
      </c>
      <c r="W28" s="24">
        <v>32.17</v>
      </c>
      <c r="X28" s="108"/>
      <c r="Y28"/>
      <c r="Z28"/>
      <c r="AA28"/>
      <c r="AB28"/>
      <c r="AC28"/>
      <c r="AD28" s="146"/>
      <c r="AE28" s="146"/>
    </row>
    <row r="29" spans="1:31" s="20" customFormat="1" x14ac:dyDescent="0.25">
      <c r="A29" s="189"/>
      <c r="B29" s="191"/>
      <c r="C29" s="58">
        <v>20</v>
      </c>
      <c r="D29" s="150"/>
      <c r="E29" s="25"/>
      <c r="F29" s="148"/>
      <c r="G29" s="29"/>
      <c r="H29" s="29"/>
      <c r="I29" s="29"/>
      <c r="J29" s="29"/>
      <c r="K29" s="26"/>
      <c r="L29" s="125"/>
      <c r="M29" s="136">
        <v>929</v>
      </c>
      <c r="N29" s="32">
        <v>150.06</v>
      </c>
      <c r="O29" s="32">
        <v>23.65</v>
      </c>
      <c r="P29" s="24">
        <v>24.82</v>
      </c>
      <c r="Q29" s="24">
        <v>32.17</v>
      </c>
      <c r="R29" s="24"/>
      <c r="S29" s="32">
        <v>929</v>
      </c>
      <c r="T29" s="32">
        <v>150.06</v>
      </c>
      <c r="U29" s="24">
        <v>23.65</v>
      </c>
      <c r="V29" s="32">
        <v>24.82</v>
      </c>
      <c r="W29" s="24">
        <v>32.17</v>
      </c>
      <c r="X29" s="108"/>
      <c r="Y29"/>
      <c r="Z29"/>
      <c r="AA29"/>
      <c r="AB29"/>
      <c r="AC29"/>
      <c r="AD29" s="146"/>
      <c r="AE29" s="146"/>
    </row>
    <row r="30" spans="1:31" s="20" customFormat="1" x14ac:dyDescent="0.25">
      <c r="A30" s="189"/>
      <c r="B30" s="191"/>
      <c r="C30" s="58">
        <v>21</v>
      </c>
      <c r="D30" s="150"/>
      <c r="E30" s="25"/>
      <c r="F30" s="148"/>
      <c r="G30" s="29"/>
      <c r="H30" s="29"/>
      <c r="I30" s="29"/>
      <c r="J30" s="29"/>
      <c r="K30" s="29"/>
      <c r="L30" s="125"/>
      <c r="M30" s="136">
        <v>929</v>
      </c>
      <c r="N30" s="32">
        <v>150.06</v>
      </c>
      <c r="O30" s="32">
        <v>23.65</v>
      </c>
      <c r="P30" s="24">
        <v>24.82</v>
      </c>
      <c r="Q30" s="24">
        <v>32.17</v>
      </c>
      <c r="R30" s="24"/>
      <c r="S30" s="32">
        <v>929</v>
      </c>
      <c r="T30" s="32">
        <v>150.06</v>
      </c>
      <c r="U30" s="32">
        <v>23.65</v>
      </c>
      <c r="V30" s="24">
        <v>24.82</v>
      </c>
      <c r="W30" s="24">
        <v>32.17</v>
      </c>
      <c r="X30" s="108"/>
      <c r="Y30"/>
      <c r="Z30"/>
      <c r="AA30"/>
      <c r="AB30"/>
      <c r="AC30"/>
      <c r="AD30" s="146"/>
      <c r="AE30" s="146"/>
    </row>
    <row r="31" spans="1:31" s="20" customFormat="1" x14ac:dyDescent="0.25">
      <c r="A31" s="189"/>
      <c r="B31" s="191"/>
      <c r="C31" s="58">
        <v>22</v>
      </c>
      <c r="D31" s="150"/>
      <c r="E31" s="25"/>
      <c r="F31" s="148"/>
      <c r="G31" s="29"/>
      <c r="H31" s="29"/>
      <c r="I31" s="29"/>
      <c r="J31" s="29"/>
      <c r="K31" s="29"/>
      <c r="L31" s="125"/>
      <c r="M31" s="136">
        <v>929</v>
      </c>
      <c r="N31" s="32">
        <v>150.06</v>
      </c>
      <c r="O31" s="32">
        <v>23.65</v>
      </c>
      <c r="P31" s="24">
        <v>24.82</v>
      </c>
      <c r="Q31" s="24">
        <v>32.17</v>
      </c>
      <c r="R31" s="24"/>
      <c r="S31" s="32">
        <v>929</v>
      </c>
      <c r="T31" s="32">
        <v>150.06</v>
      </c>
      <c r="U31" s="32">
        <v>23.65</v>
      </c>
      <c r="V31" s="24">
        <v>24.82</v>
      </c>
      <c r="W31" s="24">
        <v>32.17</v>
      </c>
      <c r="X31" s="108"/>
      <c r="Y31"/>
      <c r="Z31"/>
      <c r="AA31"/>
      <c r="AB31"/>
      <c r="AC31"/>
      <c r="AD31" s="146"/>
      <c r="AE31" s="146"/>
    </row>
    <row r="32" spans="1:31" s="20" customFormat="1" x14ac:dyDescent="0.25">
      <c r="A32" s="189"/>
      <c r="B32" s="191"/>
      <c r="C32" s="58">
        <v>23</v>
      </c>
      <c r="D32" s="150"/>
      <c r="E32" s="25"/>
      <c r="F32" s="148"/>
      <c r="G32" s="29"/>
      <c r="H32" s="29"/>
      <c r="I32" s="29"/>
      <c r="J32" s="29"/>
      <c r="K32" s="26"/>
      <c r="L32" s="125"/>
      <c r="M32" s="136">
        <v>929</v>
      </c>
      <c r="N32" s="32">
        <v>150.06</v>
      </c>
      <c r="O32" s="32">
        <v>23.65</v>
      </c>
      <c r="P32" s="24">
        <v>24.82</v>
      </c>
      <c r="Q32" s="24">
        <v>32.17</v>
      </c>
      <c r="R32" s="24"/>
      <c r="S32" s="32">
        <v>929</v>
      </c>
      <c r="T32" s="32">
        <v>150.06</v>
      </c>
      <c r="U32" s="32">
        <v>23.65</v>
      </c>
      <c r="V32" s="24">
        <v>24.82</v>
      </c>
      <c r="W32" s="24">
        <v>32.17</v>
      </c>
      <c r="X32" s="108"/>
      <c r="Y32"/>
      <c r="Z32"/>
      <c r="AA32"/>
      <c r="AB32"/>
      <c r="AC32"/>
      <c r="AD32" s="146"/>
      <c r="AE32" s="146"/>
    </row>
    <row r="33" spans="1:31" s="20" customFormat="1" ht="15.75" thickBot="1" x14ac:dyDescent="0.3">
      <c r="A33" s="189"/>
      <c r="B33" s="191"/>
      <c r="C33" s="58">
        <v>24</v>
      </c>
      <c r="D33" s="64"/>
      <c r="E33" s="33"/>
      <c r="F33" s="153"/>
      <c r="G33" s="29"/>
      <c r="H33" s="29"/>
      <c r="I33" s="29"/>
      <c r="J33" s="29"/>
      <c r="K33" s="29"/>
      <c r="L33" s="126"/>
      <c r="M33" s="136">
        <v>929</v>
      </c>
      <c r="N33" s="32">
        <v>150.06</v>
      </c>
      <c r="O33" s="92">
        <v>23.65</v>
      </c>
      <c r="P33" s="92">
        <v>24.82</v>
      </c>
      <c r="Q33" s="92">
        <v>32.17</v>
      </c>
      <c r="R33" s="92"/>
      <c r="S33" s="32">
        <v>929</v>
      </c>
      <c r="T33" s="32">
        <v>150.06</v>
      </c>
      <c r="U33" s="32">
        <v>23.65</v>
      </c>
      <c r="V33" s="24">
        <v>24.82</v>
      </c>
      <c r="W33" s="24">
        <v>32.17</v>
      </c>
      <c r="X33" s="108"/>
      <c r="Y33"/>
      <c r="Z33"/>
      <c r="AA33"/>
      <c r="AB33"/>
      <c r="AC33"/>
      <c r="AD33" s="146"/>
      <c r="AE33" s="146"/>
    </row>
    <row r="34" spans="1:31" x14ac:dyDescent="0.25">
      <c r="A34" s="194" t="s">
        <v>7</v>
      </c>
      <c r="B34" s="195"/>
      <c r="C34" s="196"/>
      <c r="D34" s="151"/>
      <c r="E34" s="151"/>
      <c r="F34" s="152"/>
      <c r="G34" s="71">
        <f t="shared" ref="G34:K34" si="0">SUM(G9:G33)</f>
        <v>20429.45835012</v>
      </c>
      <c r="H34" s="79">
        <f t="shared" si="0"/>
        <v>8776.0407685600003</v>
      </c>
      <c r="I34" s="79">
        <f>SUM(I9:I33)</f>
        <v>778.13</v>
      </c>
      <c r="J34" s="79">
        <f t="shared" si="0"/>
        <v>258.36</v>
      </c>
      <c r="K34" s="79">
        <f t="shared" si="0"/>
        <v>96</v>
      </c>
      <c r="L34" s="127">
        <f>SUM(L9:L33)</f>
        <v>521.44000000000005</v>
      </c>
      <c r="M34" s="139">
        <f t="shared" ref="M34:X34" si="1">SUM(M7:M33)</f>
        <v>16722</v>
      </c>
      <c r="N34" s="34">
        <f t="shared" si="1"/>
        <v>2701.0799999999995</v>
      </c>
      <c r="O34" s="93">
        <f t="shared" si="1"/>
        <v>425.69999999999987</v>
      </c>
      <c r="P34" s="93">
        <f>SUM(P7:P33)</f>
        <v>471.57999999999993</v>
      </c>
      <c r="Q34" s="34">
        <f t="shared" ref="Q34" si="2">SUM(Q7:Q33)</f>
        <v>611.23</v>
      </c>
      <c r="R34" s="157">
        <f t="shared" si="1"/>
        <v>295.98</v>
      </c>
      <c r="S34" s="34">
        <f t="shared" si="1"/>
        <v>16722</v>
      </c>
      <c r="T34" s="34">
        <f t="shared" si="1"/>
        <v>2701.0799999999995</v>
      </c>
      <c r="U34" s="34">
        <f t="shared" si="1"/>
        <v>425.69999999999987</v>
      </c>
      <c r="V34" s="34">
        <f t="shared" si="1"/>
        <v>471.57999999999993</v>
      </c>
      <c r="W34" s="34">
        <f t="shared" ref="W34" si="3">SUM(W7:W33)</f>
        <v>611.23</v>
      </c>
      <c r="X34" s="140">
        <f t="shared" si="1"/>
        <v>91.13</v>
      </c>
      <c r="Y34"/>
      <c r="AA34"/>
      <c r="AB34"/>
      <c r="AC34"/>
      <c r="AD34" s="209"/>
      <c r="AE34" s="210"/>
    </row>
    <row r="35" spans="1:31" ht="15.75" thickBot="1" x14ac:dyDescent="0.3">
      <c r="A35" s="197" t="s">
        <v>42</v>
      </c>
      <c r="B35" s="198"/>
      <c r="C35" s="199"/>
      <c r="D35" s="154">
        <f>SUM(D8:D34)</f>
        <v>1480</v>
      </c>
      <c r="E35" s="154">
        <f>SUM(E8:E34)</f>
        <v>1222</v>
      </c>
      <c r="F35" s="155">
        <f>SUM(F8:F14)</f>
        <v>46622.84</v>
      </c>
      <c r="G35" s="35"/>
      <c r="H35" s="35"/>
      <c r="I35" s="35"/>
      <c r="J35" s="35"/>
      <c r="K35" s="35"/>
      <c r="L35" s="128">
        <f>SUM(G34:I34)+L34</f>
        <v>30505.06911868</v>
      </c>
      <c r="M35" s="96"/>
      <c r="N35" s="96"/>
      <c r="O35" s="96"/>
      <c r="P35" s="96"/>
      <c r="Q35" s="156"/>
      <c r="R35" s="156">
        <f>SUM(M34,N34,O34,R34)</f>
        <v>20144.759999999998</v>
      </c>
      <c r="S35" s="95"/>
      <c r="T35" s="96"/>
      <c r="U35" s="96"/>
      <c r="V35" s="96"/>
      <c r="W35" s="96"/>
      <c r="X35" s="141">
        <f>SUM(S34,T34,U34,X34)</f>
        <v>19939.91</v>
      </c>
      <c r="Y35" s="98"/>
      <c r="AA35" s="98"/>
      <c r="AB35" s="98"/>
      <c r="AC35" s="98"/>
      <c r="AD35" s="209"/>
      <c r="AE35" s="210"/>
    </row>
    <row r="36" spans="1:31" x14ac:dyDescent="0.25">
      <c r="A36" s="3"/>
      <c r="B36" s="3"/>
      <c r="C36" s="3"/>
      <c r="AD36" s="36"/>
      <c r="AE36" s="36"/>
    </row>
    <row r="37" spans="1:31" x14ac:dyDescent="0.25">
      <c r="A37" s="3"/>
      <c r="B37" s="3"/>
      <c r="C37" s="3"/>
    </row>
    <row r="38" spans="1:31" ht="15.75" x14ac:dyDescent="0.25">
      <c r="A38" s="2" t="s">
        <v>45</v>
      </c>
      <c r="B38" s="36"/>
      <c r="K38" s="1" t="s">
        <v>22</v>
      </c>
      <c r="L38" s="37"/>
      <c r="M38" s="37"/>
      <c r="N38" s="38"/>
      <c r="O38" s="38"/>
      <c r="P38" s="38"/>
      <c r="T38" s="38"/>
      <c r="U38" s="38"/>
      <c r="V38" s="38"/>
    </row>
    <row r="39" spans="1:31" ht="15.75" x14ac:dyDescent="0.25">
      <c r="A39" s="2" t="s">
        <v>46</v>
      </c>
      <c r="B39" s="39"/>
      <c r="C39" s="40"/>
      <c r="D39" s="41"/>
      <c r="E39" s="41"/>
      <c r="F39" s="41"/>
      <c r="G39" s="42"/>
      <c r="H39" s="42"/>
      <c r="I39" s="42"/>
      <c r="J39" s="42"/>
      <c r="K39" s="43" t="s">
        <v>36</v>
      </c>
      <c r="L39" s="43"/>
      <c r="M39" s="43"/>
      <c r="N39" s="43"/>
      <c r="P39" s="3">
        <f>D35</f>
        <v>1480</v>
      </c>
      <c r="T39" s="43"/>
      <c r="U39" s="43"/>
      <c r="V39" s="43"/>
      <c r="W39" s="44"/>
      <c r="X39" s="44"/>
      <c r="Y39" s="45"/>
    </row>
    <row r="40" spans="1:31" ht="15.75" x14ac:dyDescent="0.25">
      <c r="B40" s="39"/>
      <c r="C40" s="40"/>
      <c r="D40" s="41"/>
      <c r="E40" s="41"/>
      <c r="F40" s="41"/>
      <c r="G40" s="42"/>
      <c r="H40" s="42"/>
      <c r="I40" s="42"/>
      <c r="J40" s="42"/>
      <c r="K40" s="43" t="s">
        <v>37</v>
      </c>
      <c r="L40" s="43"/>
      <c r="M40" s="43"/>
      <c r="N40" s="43"/>
      <c r="P40" s="3">
        <f>E35</f>
        <v>1222</v>
      </c>
      <c r="T40" s="43"/>
      <c r="U40" s="43"/>
      <c r="V40" s="43"/>
      <c r="W40" s="44"/>
      <c r="X40" s="44"/>
      <c r="Y40" s="45"/>
    </row>
    <row r="41" spans="1:31" ht="15.75" x14ac:dyDescent="0.25">
      <c r="B41" s="39"/>
      <c r="C41" s="40"/>
      <c r="D41" s="41"/>
      <c r="E41" s="41"/>
      <c r="F41" s="41"/>
      <c r="G41" s="42"/>
      <c r="H41" s="42"/>
      <c r="I41" s="42"/>
      <c r="J41" s="42"/>
      <c r="K41" s="43"/>
      <c r="L41" s="43"/>
      <c r="M41" s="43"/>
      <c r="N41" s="43"/>
      <c r="P41" s="3"/>
      <c r="T41" s="43"/>
      <c r="U41" s="43"/>
      <c r="V41" s="43"/>
      <c r="W41" s="44"/>
      <c r="X41" s="44"/>
      <c r="Y41" s="45"/>
    </row>
    <row r="42" spans="1:31" ht="15.75" x14ac:dyDescent="0.25">
      <c r="B42" s="39"/>
      <c r="C42" s="40"/>
      <c r="D42" s="41"/>
      <c r="E42" s="41"/>
      <c r="F42" s="41"/>
      <c r="G42" s="42"/>
      <c r="H42" s="42"/>
      <c r="I42" s="42"/>
      <c r="J42" s="42"/>
      <c r="K42" s="80" t="s">
        <v>43</v>
      </c>
      <c r="L42" s="43"/>
      <c r="M42" s="43"/>
      <c r="N42" s="43"/>
      <c r="P42" s="3"/>
      <c r="U42" s="78"/>
      <c r="V42" s="43"/>
      <c r="W42" s="44"/>
      <c r="X42" s="44"/>
      <c r="Y42" s="82" t="s">
        <v>41</v>
      </c>
    </row>
    <row r="43" spans="1:31" ht="15.75" x14ac:dyDescent="0.25">
      <c r="B43" s="39"/>
      <c r="C43" s="40"/>
      <c r="D43" s="41"/>
      <c r="E43" s="41"/>
      <c r="F43" s="41"/>
      <c r="G43" s="42"/>
      <c r="H43" s="42"/>
      <c r="I43" s="42"/>
      <c r="J43" s="42"/>
      <c r="K43" s="43" t="s">
        <v>20</v>
      </c>
      <c r="L43" s="43"/>
      <c r="M43" s="84">
        <v>200</v>
      </c>
      <c r="N43" s="84" t="s">
        <v>38</v>
      </c>
      <c r="O43" s="84">
        <f>G34</f>
        <v>20429.45835012</v>
      </c>
      <c r="P43" s="84" t="s">
        <v>21</v>
      </c>
      <c r="Q43" s="38">
        <f>O43*10.7639</f>
        <v>219900.64673485665</v>
      </c>
      <c r="R43" s="38"/>
      <c r="S43" s="84" t="s">
        <v>6</v>
      </c>
      <c r="Y43" s="43">
        <f>Q43/500</f>
        <v>439.8012934697133</v>
      </c>
    </row>
    <row r="44" spans="1:31" ht="18.75" x14ac:dyDescent="0.3">
      <c r="B44" s="100"/>
      <c r="C44" s="101"/>
      <c r="D44" s="102"/>
      <c r="E44" s="102"/>
      <c r="F44" s="102"/>
      <c r="G44" s="103"/>
      <c r="H44" s="103"/>
      <c r="I44" s="103"/>
      <c r="J44" s="103"/>
      <c r="K44" s="43" t="s">
        <v>40</v>
      </c>
      <c r="L44" s="43"/>
      <c r="M44" s="84">
        <v>720</v>
      </c>
      <c r="N44" s="84" t="s">
        <v>38</v>
      </c>
      <c r="O44" s="84">
        <f>M34+S34+Y34</f>
        <v>33444</v>
      </c>
      <c r="P44" s="84" t="s">
        <v>21</v>
      </c>
      <c r="Q44" s="38">
        <f>O44*10.7639</f>
        <v>359987.87160000001</v>
      </c>
      <c r="R44" s="38"/>
      <c r="S44" s="84" t="s">
        <v>6</v>
      </c>
      <c r="W44" s="84"/>
      <c r="X44" s="84"/>
      <c r="Y44" s="43">
        <f>Q44/500</f>
        <v>719.97574320000001</v>
      </c>
    </row>
    <row r="45" spans="1:31" ht="18.75" x14ac:dyDescent="0.3">
      <c r="B45" s="100"/>
      <c r="C45" s="104"/>
      <c r="D45" s="105"/>
      <c r="E45" s="105"/>
      <c r="F45" s="105"/>
      <c r="G45" s="106"/>
      <c r="H45" s="106"/>
      <c r="I45" s="106"/>
      <c r="J45" s="103"/>
      <c r="K45" s="43"/>
      <c r="L45" s="43"/>
      <c r="M45" s="84"/>
      <c r="N45" s="84"/>
      <c r="P45" s="3"/>
      <c r="V45" s="43"/>
      <c r="W45" s="43"/>
      <c r="X45" s="43"/>
      <c r="Y45" s="81"/>
    </row>
    <row r="46" spans="1:31" ht="15.75" x14ac:dyDescent="0.25">
      <c r="B46" s="39"/>
      <c r="C46" s="40"/>
      <c r="D46" s="41"/>
      <c r="E46" s="41"/>
      <c r="F46" s="41"/>
      <c r="G46" s="42"/>
      <c r="H46" s="42"/>
      <c r="I46" s="42"/>
      <c r="J46" s="42"/>
      <c r="K46" s="43" t="s">
        <v>47</v>
      </c>
      <c r="L46" s="43"/>
      <c r="M46" s="43"/>
      <c r="N46" s="43"/>
      <c r="P46" s="3"/>
      <c r="V46" s="43"/>
      <c r="W46" s="43"/>
      <c r="X46" s="43"/>
      <c r="Y46" s="43">
        <f>SUM(Y43:Y45)</f>
        <v>1159.7770366697132</v>
      </c>
    </row>
    <row r="47" spans="1:31" ht="23.25" x14ac:dyDescent="0.35">
      <c r="B47" s="39"/>
      <c r="C47" s="40"/>
      <c r="D47" s="41"/>
      <c r="E47" s="41"/>
      <c r="F47" s="41"/>
      <c r="G47" s="42"/>
      <c r="H47" s="42"/>
      <c r="I47" s="42"/>
      <c r="J47" s="42"/>
      <c r="K47" s="85"/>
      <c r="L47" s="43"/>
      <c r="M47" s="43"/>
      <c r="N47" s="43"/>
      <c r="P47" s="3"/>
      <c r="V47" s="43"/>
      <c r="W47" s="82" t="s">
        <v>39</v>
      </c>
      <c r="X47" s="82"/>
      <c r="Y47" s="83">
        <f>SUM(Y46+5)</f>
        <v>1164.7770366697132</v>
      </c>
    </row>
    <row r="48" spans="1:31" ht="15.75" x14ac:dyDescent="0.25">
      <c r="B48" s="39"/>
      <c r="C48" s="40"/>
      <c r="D48" s="41"/>
      <c r="E48" s="41"/>
      <c r="F48" s="41"/>
      <c r="G48" s="42"/>
      <c r="H48" s="42"/>
      <c r="I48" s="42"/>
      <c r="J48" s="42"/>
      <c r="K48" s="43"/>
      <c r="L48" s="43"/>
      <c r="M48" s="43"/>
      <c r="N48" s="43"/>
      <c r="P48" s="3"/>
      <c r="T48" s="43"/>
      <c r="U48" s="43"/>
      <c r="V48" s="43"/>
      <c r="W48" s="44"/>
      <c r="X48" s="44"/>
      <c r="Y48" s="45"/>
    </row>
    <row r="49" spans="2:35" ht="15.75" x14ac:dyDescent="0.25">
      <c r="B49" s="39"/>
      <c r="C49" s="40"/>
      <c r="D49" s="41"/>
      <c r="E49" s="41"/>
      <c r="F49" s="41"/>
      <c r="G49" s="42"/>
      <c r="H49" s="42"/>
      <c r="I49" s="42"/>
      <c r="J49" s="42"/>
      <c r="K49" s="43"/>
      <c r="L49" s="43"/>
      <c r="M49" s="43"/>
      <c r="N49" s="43"/>
      <c r="O49" s="43"/>
      <c r="P49" s="43"/>
      <c r="T49" s="43"/>
      <c r="U49" s="43"/>
      <c r="V49" s="43"/>
      <c r="W49" s="78" t="s">
        <v>21</v>
      </c>
      <c r="X49" s="78"/>
      <c r="Y49" s="78" t="s">
        <v>6</v>
      </c>
    </row>
    <row r="50" spans="2:35" ht="15.75" x14ac:dyDescent="0.25">
      <c r="B50" s="39"/>
      <c r="C50" s="40"/>
      <c r="D50" s="41"/>
      <c r="E50" s="41"/>
      <c r="F50" s="41"/>
      <c r="G50" s="42"/>
      <c r="H50" s="42"/>
      <c r="I50" s="42"/>
      <c r="J50" s="42"/>
      <c r="K50" s="43" t="s">
        <v>44</v>
      </c>
      <c r="L50" s="43"/>
      <c r="M50" s="43"/>
      <c r="N50" s="43"/>
      <c r="O50" s="43"/>
      <c r="P50" s="43"/>
      <c r="T50" s="43"/>
      <c r="U50" s="43"/>
      <c r="V50" s="43"/>
      <c r="W50" s="44">
        <f>L35</f>
        <v>30505.06911868</v>
      </c>
      <c r="X50" s="44"/>
      <c r="Y50" s="45">
        <f>W50*10.7639</f>
        <v>328353.51348655962</v>
      </c>
    </row>
    <row r="51" spans="2:35" ht="16.5" thickBot="1" x14ac:dyDescent="0.3">
      <c r="D51" s="36"/>
      <c r="E51" s="36"/>
      <c r="F51" s="36"/>
      <c r="K51" s="43" t="s">
        <v>50</v>
      </c>
      <c r="L51" s="43"/>
      <c r="M51" s="43"/>
      <c r="N51" s="43"/>
      <c r="O51" s="43"/>
      <c r="P51" s="43"/>
      <c r="T51" s="43"/>
      <c r="U51" s="43"/>
      <c r="V51" s="43"/>
      <c r="W51" s="44">
        <f>R35+X35</f>
        <v>40084.67</v>
      </c>
      <c r="X51" s="44"/>
      <c r="Y51" s="45">
        <f t="shared" ref="Y51" si="4">W51*10.7639</f>
        <v>431467.37941299996</v>
      </c>
    </row>
    <row r="52" spans="2:35" ht="24" thickBot="1" x14ac:dyDescent="0.4">
      <c r="K52" s="159" t="s">
        <v>58</v>
      </c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2">
        <f>SUM(W50:W51)</f>
        <v>70589.739118679994</v>
      </c>
      <c r="X52" s="173"/>
      <c r="Y52" s="174">
        <f>W52*10.7639</f>
        <v>759820.89289955958</v>
      </c>
    </row>
    <row r="53" spans="2:35" ht="19.5" thickBot="1" x14ac:dyDescent="0.35">
      <c r="K53" s="46" t="s">
        <v>59</v>
      </c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8">
        <f>SUM(G34:X34)</f>
        <v>73109.719118680005</v>
      </c>
      <c r="X53" s="109"/>
      <c r="Y53" s="49">
        <f>W53*10.7639</f>
        <v>786945.70562155964</v>
      </c>
    </row>
    <row r="54" spans="2:35" ht="24.75" customHeight="1" thickBot="1" x14ac:dyDescent="0.4">
      <c r="E54" s="158"/>
      <c r="K54" s="159" t="s">
        <v>57</v>
      </c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1">
        <f>F35+W53</f>
        <v>119732.55911868</v>
      </c>
      <c r="X54" s="162"/>
      <c r="Y54" s="163">
        <f>W54*10.7639</f>
        <v>1288789.2930975596</v>
      </c>
    </row>
    <row r="56" spans="2:35" ht="23.25" x14ac:dyDescent="0.35">
      <c r="K56" s="75" t="s">
        <v>27</v>
      </c>
      <c r="L56" s="74"/>
      <c r="M56" s="74"/>
      <c r="N56" s="74"/>
      <c r="O56" s="74"/>
      <c r="P56" s="74"/>
      <c r="T56" s="38"/>
      <c r="U56" s="38"/>
    </row>
    <row r="57" spans="2:35" ht="23.25" x14ac:dyDescent="0.35">
      <c r="K57" s="76">
        <v>5.24</v>
      </c>
      <c r="L57" s="77" t="s">
        <v>33</v>
      </c>
      <c r="N57" s="77">
        <f>K57*4046.86</f>
        <v>21205.546400000003</v>
      </c>
      <c r="O57" s="77" t="s">
        <v>34</v>
      </c>
      <c r="P57" s="177">
        <f>N57*10.7639</f>
        <v>228254.38089496002</v>
      </c>
      <c r="Q57" s="177"/>
      <c r="R57" s="94"/>
      <c r="S57" s="77" t="s">
        <v>6</v>
      </c>
      <c r="T57" s="72"/>
      <c r="U57" s="72"/>
      <c r="V57" s="72"/>
      <c r="W57" s="38"/>
      <c r="X57" s="38"/>
    </row>
    <row r="58" spans="2:35" ht="15.75" x14ac:dyDescent="0.25">
      <c r="K58" s="72"/>
      <c r="L58" s="72"/>
      <c r="M58" s="72"/>
      <c r="N58" s="73"/>
      <c r="O58" s="72"/>
      <c r="P58" s="72"/>
      <c r="Q58" s="72"/>
      <c r="R58" s="72"/>
      <c r="S58" s="72"/>
      <c r="T58" s="73"/>
      <c r="U58" s="72"/>
      <c r="V58" s="72"/>
      <c r="W58" s="38"/>
      <c r="X58" s="38"/>
    </row>
    <row r="59" spans="2:35" ht="23.25" x14ac:dyDescent="0.35">
      <c r="K59" s="75" t="s">
        <v>32</v>
      </c>
      <c r="L59" s="36"/>
      <c r="M59" s="36"/>
      <c r="N59" s="39"/>
      <c r="O59" s="36"/>
      <c r="P59" s="36"/>
      <c r="Q59" s="36"/>
      <c r="R59" s="36"/>
      <c r="S59" s="36"/>
      <c r="T59" s="39"/>
      <c r="U59" s="36"/>
      <c r="V59" s="36"/>
    </row>
    <row r="60" spans="2:35" ht="26.25" x14ac:dyDescent="0.4">
      <c r="K60" s="200" t="s">
        <v>56</v>
      </c>
      <c r="L60" s="201"/>
      <c r="M60" s="201"/>
      <c r="N60" s="111">
        <f>W52/N57</f>
        <v>3.3288337771235161</v>
      </c>
      <c r="O60" s="36"/>
      <c r="P60" s="36"/>
      <c r="Q60" s="36"/>
      <c r="R60" s="36"/>
      <c r="S60" s="36"/>
      <c r="T60" s="50"/>
      <c r="U60" s="36"/>
      <c r="V60" s="36"/>
    </row>
    <row r="61" spans="2:35" x14ac:dyDescent="0.25">
      <c r="K61" s="112"/>
      <c r="L61" s="36"/>
      <c r="M61" s="36"/>
      <c r="N61" s="36"/>
      <c r="O61" s="36"/>
      <c r="P61" s="56"/>
      <c r="Q61" s="39"/>
      <c r="R61" s="39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2:35" x14ac:dyDescent="0.25">
      <c r="K62" s="36" t="s">
        <v>62</v>
      </c>
      <c r="L62" s="36"/>
      <c r="M62" s="36"/>
      <c r="N62" s="36"/>
      <c r="O62" s="36"/>
      <c r="P62" s="50"/>
      <c r="Q62" s="51"/>
      <c r="R62" s="51"/>
      <c r="S62" s="51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2:35" x14ac:dyDescent="0.25"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2:35" ht="23.25" x14ac:dyDescent="0.35">
      <c r="K64" s="143" t="s">
        <v>52</v>
      </c>
      <c r="L64" s="36"/>
      <c r="M64" s="36"/>
      <c r="N64" s="36"/>
      <c r="O64" s="36"/>
      <c r="P64" s="36"/>
      <c r="Q64" s="36"/>
      <c r="R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</row>
    <row r="65" spans="11:35" ht="23.25" x14ac:dyDescent="0.35">
      <c r="K65" s="143">
        <f>(Q43+Q44)/Y53*100</f>
        <v>73.688504072442811</v>
      </c>
      <c r="L65" s="36" t="s">
        <v>53</v>
      </c>
      <c r="M65" s="36"/>
      <c r="N65" s="36"/>
      <c r="O65" s="36"/>
      <c r="P65" s="36"/>
      <c r="Q65" s="36"/>
      <c r="R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1:35" ht="23.25" x14ac:dyDescent="0.35">
      <c r="K66" s="170" t="s">
        <v>60</v>
      </c>
      <c r="L66" s="36"/>
      <c r="M66" s="36"/>
      <c r="N66" s="36"/>
      <c r="O66" s="36"/>
      <c r="P66" s="36"/>
      <c r="Q66" s="36"/>
      <c r="R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1:35" ht="23.25" x14ac:dyDescent="0.35">
      <c r="K67" s="143">
        <f>SUM(Q43,Q44)/Y54*100</f>
        <v>44.994827427617366</v>
      </c>
      <c r="L67" s="36" t="s">
        <v>53</v>
      </c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1:35" x14ac:dyDescent="0.25"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1:35" x14ac:dyDescent="0.25"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1:35" x14ac:dyDescent="0.25"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1:35" x14ac:dyDescent="0.25"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</row>
  </sheetData>
  <mergeCells count="20">
    <mergeCell ref="K60:M60"/>
    <mergeCell ref="AD4:AE4"/>
    <mergeCell ref="M5:R5"/>
    <mergeCell ref="S5:X5"/>
    <mergeCell ref="D6:E6"/>
    <mergeCell ref="AD34:AD35"/>
    <mergeCell ref="AE34:AE35"/>
    <mergeCell ref="D4:F4"/>
    <mergeCell ref="A7:A8"/>
    <mergeCell ref="P57:Q57"/>
    <mergeCell ref="X1:Y1"/>
    <mergeCell ref="X2:Y2"/>
    <mergeCell ref="A4:B5"/>
    <mergeCell ref="G4:L4"/>
    <mergeCell ref="M4:X4"/>
    <mergeCell ref="A16:A33"/>
    <mergeCell ref="B16:B33"/>
    <mergeCell ref="A9:A15"/>
    <mergeCell ref="A34:C34"/>
    <mergeCell ref="A35:C35"/>
  </mergeCells>
  <pageMargins left="0.23622047244094491" right="0.23622047244094491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Plot 1 (CPG)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Shun, Seam</dc:creator>
  <cp:lastModifiedBy>Chang Wei Xing</cp:lastModifiedBy>
  <cp:lastPrinted>2015-08-28T12:24:21Z</cp:lastPrinted>
  <dcterms:created xsi:type="dcterms:W3CDTF">2014-07-28T10:29:28Z</dcterms:created>
  <dcterms:modified xsi:type="dcterms:W3CDTF">2015-09-18T09:42:49Z</dcterms:modified>
</cp:coreProperties>
</file>