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876" yWindow="756" windowWidth="23256" windowHeight="11220" tabRatio="891"/>
  </bookViews>
  <sheets>
    <sheet name="Plot 2" sheetId="10" r:id="rId1"/>
  </sheets>
  <calcPr calcId="145621"/>
</workbook>
</file>

<file path=xl/calcChain.xml><?xml version="1.0" encoding="utf-8"?>
<calcChain xmlns="http://schemas.openxmlformats.org/spreadsheetml/2006/main">
  <c r="K65" i="10" l="1"/>
  <c r="F42" i="10"/>
  <c r="K58" i="10" l="1"/>
  <c r="M58" i="10" s="1"/>
  <c r="D42" i="10" l="1"/>
  <c r="L45" i="10" s="1"/>
  <c r="E42" i="10"/>
  <c r="L46" i="10" s="1"/>
  <c r="S41" i="10" l="1"/>
  <c r="L41" i="10"/>
  <c r="T41" i="10"/>
  <c r="R41" i="10"/>
  <c r="Q41" i="10"/>
  <c r="P41" i="10"/>
  <c r="O41" i="10"/>
  <c r="N41" i="10"/>
  <c r="N42" i="10" l="1"/>
  <c r="U14" i="10"/>
  <c r="U15" i="10"/>
  <c r="U27" i="10"/>
  <c r="U28" i="10"/>
  <c r="U29" i="10"/>
  <c r="V29" i="10" s="1"/>
  <c r="U30" i="10"/>
  <c r="V30" i="10" s="1"/>
  <c r="U31" i="10"/>
  <c r="V31" i="10" s="1"/>
  <c r="U32" i="10"/>
  <c r="V32" i="10" s="1"/>
  <c r="U33" i="10"/>
  <c r="V33" i="10" s="1"/>
  <c r="U34" i="10"/>
  <c r="V34" i="10" s="1"/>
  <c r="U35" i="10"/>
  <c r="V35" i="10" s="1"/>
  <c r="U36" i="10"/>
  <c r="V36" i="10" s="1"/>
  <c r="U37" i="10"/>
  <c r="V37" i="10" s="1"/>
  <c r="U38" i="10"/>
  <c r="V38" i="10" s="1"/>
  <c r="U39" i="10"/>
  <c r="V39" i="10" s="1"/>
  <c r="U40" i="10"/>
  <c r="V40" i="10" s="1"/>
  <c r="U16" i="10"/>
  <c r="U17" i="10"/>
  <c r="U18" i="10"/>
  <c r="U19" i="10"/>
  <c r="U20" i="10"/>
  <c r="U21" i="10"/>
  <c r="U22" i="10"/>
  <c r="U23" i="10"/>
  <c r="U24" i="10"/>
  <c r="U25" i="10"/>
  <c r="U26" i="10"/>
  <c r="K41" i="10" l="1"/>
  <c r="J41" i="10" l="1"/>
  <c r="I41" i="10"/>
  <c r="V14" i="10" l="1"/>
  <c r="V15" i="10"/>
  <c r="V16" i="10"/>
  <c r="V17" i="10"/>
  <c r="V18" i="10"/>
  <c r="V19" i="10"/>
  <c r="V20" i="10"/>
  <c r="V21" i="10"/>
  <c r="V22" i="10"/>
  <c r="V23" i="10"/>
  <c r="V24" i="10"/>
  <c r="V25" i="10"/>
  <c r="V26" i="10"/>
  <c r="V27" i="10"/>
  <c r="V28" i="10"/>
  <c r="G41" i="10"/>
  <c r="H41" i="10"/>
  <c r="M41" i="10"/>
  <c r="G42" i="10" l="1"/>
  <c r="S53" i="10" s="1"/>
  <c r="H61" i="10" s="1"/>
  <c r="N49" i="10"/>
  <c r="P49" i="10" s="1"/>
  <c r="S54" i="10"/>
  <c r="S55" i="10" s="1"/>
  <c r="T55" i="10" s="1"/>
  <c r="U41" i="10"/>
  <c r="V41" i="10" s="1"/>
  <c r="T49" i="10" l="1"/>
  <c r="T50" i="10" s="1"/>
  <c r="T54" i="10" l="1"/>
  <c r="K61" i="10" s="1"/>
  <c r="T53" i="10"/>
</calcChain>
</file>

<file path=xl/sharedStrings.xml><?xml version="1.0" encoding="utf-8"?>
<sst xmlns="http://schemas.openxmlformats.org/spreadsheetml/2006/main" count="77" uniqueCount="60">
  <si>
    <t>G</t>
  </si>
  <si>
    <t xml:space="preserve">Circulation </t>
  </si>
  <si>
    <t xml:space="preserve">M&amp;E </t>
  </si>
  <si>
    <t xml:space="preserve">NFA </t>
  </si>
  <si>
    <t>Level</t>
  </si>
  <si>
    <t>B1</t>
  </si>
  <si>
    <t>SQ.FT</t>
  </si>
  <si>
    <t xml:space="preserve">SUB TOTAL </t>
  </si>
  <si>
    <t>PODIUM</t>
  </si>
  <si>
    <t>REMARKS</t>
  </si>
  <si>
    <t>DATE</t>
  </si>
  <si>
    <t>SCHEME BASED ON</t>
  </si>
  <si>
    <t>BLOCK B</t>
  </si>
  <si>
    <t>BLOCK A</t>
  </si>
  <si>
    <t xml:space="preserve">UPPER LEVEL </t>
  </si>
  <si>
    <t>PLOT 2</t>
  </si>
  <si>
    <t>SERVICED APARTMENT</t>
  </si>
  <si>
    <t>Lift</t>
  </si>
  <si>
    <t>Stair</t>
  </si>
  <si>
    <t>Typical Floors</t>
  </si>
  <si>
    <t>Garden</t>
  </si>
  <si>
    <t>Facilities</t>
  </si>
  <si>
    <t>SQ.M</t>
  </si>
  <si>
    <t>PLOT 2 - DEVELOPMENT SUMMARY</t>
  </si>
  <si>
    <t>PARKING</t>
  </si>
  <si>
    <t>NO. OF CAR BAYS</t>
  </si>
  <si>
    <t>NO. OF MOTORCYCLE BAYS</t>
  </si>
  <si>
    <t>M/C 
Bays</t>
  </si>
  <si>
    <t>Car 
Bays</t>
  </si>
  <si>
    <t>SITE AREA</t>
  </si>
  <si>
    <t>Floor Area per Level</t>
  </si>
  <si>
    <t>Multi-Storey Carpark</t>
  </si>
  <si>
    <t>Basement Carpark</t>
  </si>
  <si>
    <t>Apt. Podium Level 5</t>
  </si>
  <si>
    <t>PLOT RATIO</t>
  </si>
  <si>
    <t>ACRES /</t>
  </si>
  <si>
    <t>SQ.M /</t>
  </si>
  <si>
    <t>OVERALL DEVELOPMENT AREA (INCLUDING ALL CORE / SERVICES AND COMMON FACILITIES)</t>
  </si>
  <si>
    <t>No. of Parking</t>
  </si>
  <si>
    <t xml:space="preserve">TOTAL GFA (EXCLUDING CARPARKS, LIFTS AND STAIRS) </t>
  </si>
  <si>
    <t>UNITS</t>
  </si>
  <si>
    <t xml:space="preserve">5 ADDITIONAL OKU CAR BAYS REQUIRED </t>
  </si>
  <si>
    <t>REQUIRED NO. OF PARKING BAYS*</t>
  </si>
  <si>
    <t>TOTAL (excl. Carpark, Lift &amp; Stair)</t>
  </si>
  <si>
    <t>CALCULATIONS OF PARKING REQUIREMENTS (CAR AND MOTORCYCLE)</t>
  </si>
  <si>
    <t>TOTAL NO. OF APARTMENT UNITS</t>
  </si>
  <si>
    <t>All numbers above are calculated based on SQ.M.</t>
  </si>
  <si>
    <t>For SQ.FT, multiply by 10.7639.</t>
  </si>
  <si>
    <t>*Serviced Apartment parking bays calculated based on  1 car bay required for every 500 SQ. FT (NFA)</t>
  </si>
  <si>
    <t>NFA</t>
  </si>
  <si>
    <t>(incl lobby)</t>
  </si>
  <si>
    <r>
      <rPr>
        <u/>
        <sz val="14"/>
        <color theme="1"/>
        <rFont val="Calibri"/>
        <family val="2"/>
        <scheme val="minor"/>
      </rPr>
      <t>NOTE:</t>
    </r>
    <r>
      <rPr>
        <sz val="14"/>
        <color theme="1"/>
        <rFont val="Calibri"/>
        <family val="2"/>
        <scheme val="minor"/>
      </rPr>
      <t xml:space="preserve"> The Plot Ratio is calculated based on the total GFA (excluding carparks, lifts and stairs) divided by the site area.</t>
    </r>
  </si>
  <si>
    <t>%</t>
  </si>
  <si>
    <t>EFFICIENCY [NFA/GFA INCLUDING CORE &amp; SERVICES]</t>
  </si>
  <si>
    <t>Carpark area</t>
  </si>
  <si>
    <t>GFA</t>
  </si>
  <si>
    <t>OVERALL DEVELOPMENT AREA (INCLUDING ALL CORE / SERVICES, COMMON FACILITIES &amp; CARPARK)</t>
  </si>
  <si>
    <r>
      <t xml:space="preserve">EFFICIENCY [NFA/GFA INCLUDING CORE, SERVICES + </t>
    </r>
    <r>
      <rPr>
        <b/>
        <u/>
        <sz val="18"/>
        <color rgb="FFFF0000"/>
        <rFont val="Calibri"/>
        <family val="2"/>
        <scheme val="minor"/>
      </rPr>
      <t>CARPARK</t>
    </r>
    <r>
      <rPr>
        <b/>
        <u/>
        <sz val="18"/>
        <color theme="1"/>
        <rFont val="Calibri"/>
        <family val="2"/>
        <scheme val="minor"/>
      </rPr>
      <t>]</t>
    </r>
  </si>
  <si>
    <t>BATU KAWAN MIXED DEVELOPMENT - DEVELOPMENT DATA</t>
  </si>
  <si>
    <t>CPG DWGS (18/9)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</si>
</sst>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[$-14409]dd/mm/yyyy;@"/>
    <numFmt numFmtId="166" formatCode="#,##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u/>
      <sz val="18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66F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" fontId="6" fillId="0" borderId="0"/>
  </cellStyleXfs>
  <cellXfs count="146">
    <xf numFmtId="0" fontId="0" fillId="0" borderId="0" xfId="0"/>
    <xf numFmtId="3" fontId="0" fillId="0" borderId="0" xfId="0" applyNumberFormat="1"/>
    <xf numFmtId="3" fontId="2" fillId="0" borderId="0" xfId="0" applyNumberFormat="1" applyFont="1"/>
    <xf numFmtId="3" fontId="0" fillId="0" borderId="0" xfId="0" applyNumberFormat="1" applyAlignment="1">
      <alignment horizontal="right"/>
    </xf>
    <xf numFmtId="3" fontId="2" fillId="0" borderId="0" xfId="0" applyNumberFormat="1" applyFont="1" applyAlignment="1">
      <alignment horizontal="right"/>
    </xf>
    <xf numFmtId="3" fontId="0" fillId="0" borderId="6" xfId="0" applyNumberFormat="1" applyBorder="1" applyAlignment="1">
      <alignment horizontal="center"/>
    </xf>
    <xf numFmtId="3" fontId="2" fillId="0" borderId="0" xfId="0" applyNumberFormat="1" applyFont="1" applyFill="1" applyBorder="1" applyAlignment="1"/>
    <xf numFmtId="3" fontId="2" fillId="0" borderId="0" xfId="0" applyNumberFormat="1" applyFon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2" fillId="0" borderId="18" xfId="0" applyNumberFormat="1" applyFon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0" fillId="3" borderId="1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12" xfId="0" applyNumberFormat="1" applyFill="1" applyBorder="1" applyAlignment="1">
      <alignment horizontal="center"/>
    </xf>
    <xf numFmtId="3" fontId="0" fillId="0" borderId="6" xfId="0" applyNumberFormat="1" applyFill="1" applyBorder="1" applyAlignment="1">
      <alignment horizontal="center"/>
    </xf>
    <xf numFmtId="3" fontId="0" fillId="2" borderId="6" xfId="0" applyNumberFormat="1" applyFont="1" applyFill="1" applyBorder="1" applyAlignment="1">
      <alignment horizontal="center"/>
    </xf>
    <xf numFmtId="3" fontId="0" fillId="3" borderId="6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0" borderId="6" xfId="1" applyNumberFormat="1" applyFont="1" applyFill="1" applyBorder="1" applyAlignment="1">
      <alignment horizontal="center" wrapText="1"/>
    </xf>
    <xf numFmtId="3" fontId="0" fillId="0" borderId="12" xfId="1" applyNumberFormat="1" applyFont="1" applyFill="1" applyBorder="1" applyAlignment="1">
      <alignment horizontal="center" wrapText="1"/>
    </xf>
    <xf numFmtId="3" fontId="0" fillId="0" borderId="0" xfId="0" applyNumberFormat="1" applyFill="1"/>
    <xf numFmtId="3" fontId="0" fillId="0" borderId="2" xfId="0" applyNumberFormat="1" applyFill="1" applyBorder="1" applyAlignment="1">
      <alignment horizontal="center"/>
    </xf>
    <xf numFmtId="3" fontId="0" fillId="2" borderId="2" xfId="0" applyNumberFormat="1" applyFont="1" applyFill="1" applyBorder="1" applyAlignment="1">
      <alignment horizontal="center"/>
    </xf>
    <xf numFmtId="3" fontId="0" fillId="3" borderId="2" xfId="0" applyNumberFormat="1" applyFill="1" applyBorder="1" applyAlignment="1">
      <alignment horizontal="center"/>
    </xf>
    <xf numFmtId="3" fontId="8" fillId="3" borderId="2" xfId="0" applyNumberFormat="1" applyFont="1" applyFill="1" applyBorder="1" applyAlignment="1">
      <alignment horizontal="center"/>
    </xf>
    <xf numFmtId="3" fontId="0" fillId="0" borderId="2" xfId="1" applyNumberFormat="1" applyFont="1" applyFill="1" applyBorder="1" applyAlignment="1">
      <alignment horizontal="center" wrapText="1"/>
    </xf>
    <xf numFmtId="3" fontId="0" fillId="0" borderId="18" xfId="1" applyNumberFormat="1" applyFont="1" applyFill="1" applyBorder="1" applyAlignment="1">
      <alignment horizontal="center" wrapText="1"/>
    </xf>
    <xf numFmtId="3" fontId="8" fillId="3" borderId="7" xfId="0" applyNumberFormat="1" applyFont="1" applyFill="1" applyBorder="1" applyAlignment="1">
      <alignment horizontal="center"/>
    </xf>
    <xf numFmtId="3" fontId="0" fillId="2" borderId="7" xfId="0" applyNumberFormat="1" applyFont="1" applyFill="1" applyBorder="1" applyAlignment="1">
      <alignment horizontal="center"/>
    </xf>
    <xf numFmtId="3" fontId="0" fillId="0" borderId="7" xfId="1" applyNumberFormat="1" applyFont="1" applyFill="1" applyBorder="1" applyAlignment="1">
      <alignment horizontal="center" wrapText="1"/>
    </xf>
    <xf numFmtId="3" fontId="0" fillId="0" borderId="17" xfId="1" applyNumberFormat="1" applyFont="1" applyFill="1" applyBorder="1" applyAlignment="1">
      <alignment horizontal="center" wrapText="1"/>
    </xf>
    <xf numFmtId="3" fontId="8" fillId="0" borderId="0" xfId="0" applyNumberFormat="1" applyFont="1" applyFill="1" applyBorder="1" applyAlignment="1">
      <alignment horizontal="center"/>
    </xf>
    <xf numFmtId="3" fontId="0" fillId="0" borderId="17" xfId="0" applyNumberFormat="1" applyFill="1" applyBorder="1" applyAlignment="1">
      <alignment horizontal="center"/>
    </xf>
    <xf numFmtId="3" fontId="8" fillId="3" borderId="5" xfId="0" applyNumberFormat="1" applyFont="1" applyFill="1" applyBorder="1" applyAlignment="1">
      <alignment horizontal="center"/>
    </xf>
    <xf numFmtId="3" fontId="8" fillId="0" borderId="12" xfId="0" applyNumberFormat="1" applyFont="1" applyFill="1" applyBorder="1" applyAlignment="1">
      <alignment horizontal="center"/>
    </xf>
    <xf numFmtId="3" fontId="8" fillId="3" borderId="16" xfId="0" applyNumberFormat="1" applyFont="1" applyFill="1" applyBorder="1" applyAlignment="1">
      <alignment horizontal="center"/>
    </xf>
    <xf numFmtId="3" fontId="8" fillId="3" borderId="6" xfId="0" applyNumberFormat="1" applyFont="1" applyFill="1" applyBorder="1" applyAlignment="1">
      <alignment horizontal="center"/>
    </xf>
    <xf numFmtId="3" fontId="8" fillId="3" borderId="17" xfId="0" applyNumberFormat="1" applyFont="1" applyFill="1" applyBorder="1" applyAlignment="1">
      <alignment horizontal="center"/>
    </xf>
    <xf numFmtId="3" fontId="8" fillId="0" borderId="7" xfId="1" applyNumberFormat="1" applyFont="1" applyFill="1" applyBorder="1" applyAlignment="1">
      <alignment horizontal="center" wrapText="1"/>
    </xf>
    <xf numFmtId="3" fontId="8" fillId="0" borderId="17" xfId="1" applyNumberFormat="1" applyFont="1" applyFill="1" applyBorder="1" applyAlignment="1">
      <alignment horizontal="center" wrapText="1"/>
    </xf>
    <xf numFmtId="3" fontId="8" fillId="0" borderId="17" xfId="0" applyNumberFormat="1" applyFont="1" applyFill="1" applyBorder="1" applyAlignment="1">
      <alignment horizontal="center"/>
    </xf>
    <xf numFmtId="3" fontId="0" fillId="2" borderId="19" xfId="0" applyNumberFormat="1" applyFont="1" applyFill="1" applyBorder="1" applyAlignment="1">
      <alignment horizontal="center"/>
    </xf>
    <xf numFmtId="3" fontId="1" fillId="3" borderId="10" xfId="1" applyNumberFormat="1" applyFont="1" applyFill="1" applyBorder="1" applyAlignment="1">
      <alignment horizontal="center"/>
    </xf>
    <xf numFmtId="3" fontId="0" fillId="0" borderId="0" xfId="0" applyNumberFormat="1" applyBorder="1"/>
    <xf numFmtId="3" fontId="5" fillId="0" borderId="0" xfId="0" applyNumberFormat="1" applyFont="1"/>
    <xf numFmtId="3" fontId="4" fillId="0" borderId="0" xfId="0" applyNumberFormat="1" applyFont="1"/>
    <xf numFmtId="3" fontId="4" fillId="0" borderId="0" xfId="0" applyNumberFormat="1" applyFont="1" applyAlignment="1">
      <alignment horizontal="right"/>
    </xf>
    <xf numFmtId="3" fontId="9" fillId="0" borderId="0" xfId="0" applyNumberFormat="1" applyFont="1" applyBorder="1"/>
    <xf numFmtId="3" fontId="9" fillId="0" borderId="0" xfId="0" applyNumberFormat="1" applyFont="1"/>
    <xf numFmtId="3" fontId="4" fillId="0" borderId="0" xfId="1" applyNumberFormat="1" applyFont="1" applyAlignment="1"/>
    <xf numFmtId="3" fontId="0" fillId="0" borderId="0" xfId="0" applyNumberFormat="1" applyFont="1"/>
    <xf numFmtId="3" fontId="3" fillId="0" borderId="0" xfId="0" applyNumberFormat="1" applyFont="1" applyAlignment="1"/>
    <xf numFmtId="3" fontId="3" fillId="0" borderId="0" xfId="1" applyNumberFormat="1" applyFont="1" applyAlignment="1"/>
    <xf numFmtId="3" fontId="3" fillId="0" borderId="0" xfId="1" applyNumberFormat="1" applyFont="1"/>
    <xf numFmtId="3" fontId="7" fillId="0" borderId="9" xfId="0" applyNumberFormat="1" applyFont="1" applyBorder="1" applyAlignment="1"/>
    <xf numFmtId="3" fontId="7" fillId="0" borderId="8" xfId="0" applyNumberFormat="1" applyFont="1" applyBorder="1" applyAlignment="1"/>
    <xf numFmtId="3" fontId="7" fillId="0" borderId="11" xfId="1" applyNumberFormat="1" applyFont="1" applyBorder="1" applyAlignment="1"/>
    <xf numFmtId="3" fontId="7" fillId="0" borderId="20" xfId="1" applyNumberFormat="1" applyFont="1" applyBorder="1"/>
    <xf numFmtId="3" fontId="10" fillId="0" borderId="0" xfId="0" applyNumberFormat="1" applyFont="1" applyBorder="1"/>
    <xf numFmtId="3" fontId="2" fillId="0" borderId="0" xfId="0" applyNumberFormat="1" applyFont="1" applyBorder="1"/>
    <xf numFmtId="3" fontId="9" fillId="0" borderId="0" xfId="0" applyNumberFormat="1" applyFont="1" applyBorder="1" applyAlignment="1">
      <alignment horizontal="right"/>
    </xf>
    <xf numFmtId="3" fontId="0" fillId="0" borderId="7" xfId="0" applyNumberFormat="1" applyFill="1" applyBorder="1" applyAlignment="1">
      <alignment horizontal="center"/>
    </xf>
    <xf numFmtId="3" fontId="8" fillId="0" borderId="7" xfId="0" applyNumberFormat="1" applyFont="1" applyFill="1" applyBorder="1" applyAlignment="1">
      <alignment horizontal="center"/>
    </xf>
    <xf numFmtId="3" fontId="0" fillId="2" borderId="16" xfId="0" applyNumberFormat="1" applyFont="1" applyFill="1" applyBorder="1" applyAlignment="1">
      <alignment horizontal="center"/>
    </xf>
    <xf numFmtId="3" fontId="2" fillId="2" borderId="26" xfId="1" applyNumberFormat="1" applyFont="1" applyFill="1" applyBorder="1" applyAlignment="1"/>
    <xf numFmtId="3" fontId="2" fillId="2" borderId="19" xfId="1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 wrapText="1"/>
    </xf>
    <xf numFmtId="3" fontId="2" fillId="2" borderId="4" xfId="0" applyNumberFormat="1" applyFont="1" applyFill="1" applyBorder="1" applyAlignment="1">
      <alignment horizontal="center" wrapText="1"/>
    </xf>
    <xf numFmtId="3" fontId="8" fillId="0" borderId="6" xfId="0" applyNumberFormat="1" applyFont="1" applyFill="1" applyBorder="1" applyAlignment="1">
      <alignment horizontal="center"/>
    </xf>
    <xf numFmtId="3" fontId="4" fillId="0" borderId="0" xfId="0" applyNumberFormat="1" applyFont="1" applyBorder="1"/>
    <xf numFmtId="3" fontId="11" fillId="0" borderId="0" xfId="0" applyNumberFormat="1" applyFont="1" applyBorder="1"/>
    <xf numFmtId="3" fontId="12" fillId="0" borderId="0" xfId="0" applyNumberFormat="1" applyFont="1"/>
    <xf numFmtId="3" fontId="13" fillId="0" borderId="0" xfId="0" applyNumberFormat="1" applyFont="1" applyAlignment="1">
      <alignment horizontal="left"/>
    </xf>
    <xf numFmtId="166" fontId="6" fillId="0" borderId="0" xfId="0" applyNumberFormat="1" applyFont="1"/>
    <xf numFmtId="3" fontId="6" fillId="0" borderId="0" xfId="0" applyNumberFormat="1" applyFont="1"/>
    <xf numFmtId="4" fontId="6" fillId="0" borderId="0" xfId="0" applyNumberFormat="1" applyFont="1" applyBorder="1"/>
    <xf numFmtId="3" fontId="5" fillId="0" borderId="0" xfId="0" applyNumberFormat="1" applyFont="1" applyAlignment="1"/>
    <xf numFmtId="3" fontId="3" fillId="0" borderId="0" xfId="0" applyNumberFormat="1" applyFont="1" applyAlignment="1">
      <alignment horizontal="right"/>
    </xf>
    <xf numFmtId="3" fontId="14" fillId="0" borderId="0" xfId="0" applyNumberFormat="1" applyFont="1" applyAlignment="1"/>
    <xf numFmtId="3" fontId="4" fillId="0" borderId="0" xfId="0" applyNumberFormat="1" applyFont="1" applyAlignment="1"/>
    <xf numFmtId="3" fontId="3" fillId="0" borderId="0" xfId="0" applyNumberFormat="1" applyFont="1" applyAlignment="1">
      <alignment vertical="top"/>
    </xf>
    <xf numFmtId="3" fontId="6" fillId="0" borderId="0" xfId="0" applyNumberFormat="1" applyFont="1" applyAlignment="1">
      <alignment horizontal="right"/>
    </xf>
    <xf numFmtId="3" fontId="15" fillId="0" borderId="0" xfId="0" applyNumberFormat="1" applyFont="1"/>
    <xf numFmtId="3" fontId="16" fillId="3" borderId="7" xfId="0" applyNumberFormat="1" applyFont="1" applyFill="1" applyBorder="1" applyAlignment="1">
      <alignment horizontal="center" vertical="top"/>
    </xf>
    <xf numFmtId="3" fontId="0" fillId="4" borderId="12" xfId="0" applyNumberFormat="1" applyFill="1" applyBorder="1" applyAlignment="1">
      <alignment horizontal="center"/>
    </xf>
    <xf numFmtId="3" fontId="0" fillId="4" borderId="18" xfId="0" applyNumberFormat="1" applyFill="1" applyBorder="1" applyAlignment="1">
      <alignment horizontal="center"/>
    </xf>
    <xf numFmtId="3" fontId="8" fillId="4" borderId="7" xfId="0" applyNumberFormat="1" applyFont="1" applyFill="1" applyBorder="1" applyAlignment="1">
      <alignment horizontal="center"/>
    </xf>
    <xf numFmtId="3" fontId="8" fillId="4" borderId="2" xfId="0" applyNumberFormat="1" applyFont="1" applyFill="1" applyBorder="1" applyAlignment="1">
      <alignment horizontal="center"/>
    </xf>
    <xf numFmtId="3" fontId="8" fillId="4" borderId="5" xfId="0" applyNumberFormat="1" applyFont="1" applyFill="1" applyBorder="1" applyAlignment="1">
      <alignment horizontal="center"/>
    </xf>
    <xf numFmtId="3" fontId="1" fillId="4" borderId="10" xfId="1" applyNumberFormat="1" applyFont="1" applyFill="1" applyBorder="1" applyAlignment="1">
      <alignment horizontal="center"/>
    </xf>
    <xf numFmtId="3" fontId="6" fillId="0" borderId="0" xfId="0" applyNumberFormat="1" applyFont="1" applyBorder="1"/>
    <xf numFmtId="3" fontId="0" fillId="2" borderId="14" xfId="0" applyNumberFormat="1" applyFont="1" applyFill="1" applyBorder="1" applyAlignment="1">
      <alignment horizontal="center"/>
    </xf>
    <xf numFmtId="3" fontId="2" fillId="2" borderId="3" xfId="0" applyNumberFormat="1" applyFont="1" applyFill="1" applyBorder="1" applyAlignment="1">
      <alignment horizontal="center"/>
    </xf>
    <xf numFmtId="3" fontId="2" fillId="2" borderId="29" xfId="1" applyNumberFormat="1" applyFont="1" applyFill="1" applyBorder="1" applyAlignment="1">
      <alignment horizontal="center"/>
    </xf>
    <xf numFmtId="3" fontId="6" fillId="5" borderId="9" xfId="0" applyNumberFormat="1" applyFont="1" applyFill="1" applyBorder="1" applyAlignment="1"/>
    <xf numFmtId="3" fontId="6" fillId="5" borderId="8" xfId="0" applyNumberFormat="1" applyFont="1" applyFill="1" applyBorder="1" applyAlignment="1"/>
    <xf numFmtId="3" fontId="6" fillId="5" borderId="11" xfId="1" applyNumberFormat="1" applyFont="1" applyFill="1" applyBorder="1" applyAlignment="1"/>
    <xf numFmtId="3" fontId="6" fillId="5" borderId="20" xfId="1" applyNumberFormat="1" applyFont="1" applyFill="1" applyBorder="1"/>
    <xf numFmtId="3" fontId="7" fillId="5" borderId="9" xfId="0" applyNumberFormat="1" applyFont="1" applyFill="1" applyBorder="1" applyAlignment="1"/>
    <xf numFmtId="3" fontId="7" fillId="5" borderId="8" xfId="0" applyNumberFormat="1" applyFont="1" applyFill="1" applyBorder="1" applyAlignment="1"/>
    <xf numFmtId="3" fontId="7" fillId="5" borderId="11" xfId="1" applyNumberFormat="1" applyFont="1" applyFill="1" applyBorder="1" applyAlignment="1"/>
    <xf numFmtId="3" fontId="7" fillId="5" borderId="20" xfId="1" applyNumberFormat="1" applyFont="1" applyFill="1" applyBorder="1"/>
    <xf numFmtId="3" fontId="2" fillId="0" borderId="26" xfId="1" applyNumberFormat="1" applyFont="1" applyFill="1" applyBorder="1" applyAlignment="1">
      <alignment horizontal="center"/>
    </xf>
    <xf numFmtId="3" fontId="2" fillId="0" borderId="19" xfId="1" applyNumberFormat="1" applyFont="1" applyFill="1" applyBorder="1" applyAlignment="1">
      <alignment horizontal="center"/>
    </xf>
    <xf numFmtId="3" fontId="2" fillId="2" borderId="4" xfId="0" applyNumberFormat="1" applyFont="1" applyFill="1" applyBorder="1" applyAlignment="1">
      <alignment horizontal="center"/>
    </xf>
    <xf numFmtId="3" fontId="2" fillId="2" borderId="14" xfId="0" applyNumberFormat="1" applyFont="1" applyFill="1" applyBorder="1" applyAlignment="1">
      <alignment horizontal="center"/>
    </xf>
    <xf numFmtId="165" fontId="2" fillId="0" borderId="0" xfId="0" applyNumberFormat="1" applyFont="1" applyAlignment="1">
      <alignment horizontal="left"/>
    </xf>
    <xf numFmtId="3" fontId="2" fillId="0" borderId="0" xfId="0" applyNumberFormat="1" applyFont="1" applyAlignment="1">
      <alignment horizontal="left"/>
    </xf>
    <xf numFmtId="3" fontId="2" fillId="0" borderId="24" xfId="1" applyNumberFormat="1" applyFont="1" applyFill="1" applyBorder="1" applyAlignment="1">
      <alignment horizontal="center" wrapText="1"/>
    </xf>
    <xf numFmtId="3" fontId="2" fillId="0" borderId="25" xfId="1" applyNumberFormat="1" applyFont="1" applyFill="1" applyBorder="1" applyAlignment="1">
      <alignment horizontal="center" wrapText="1"/>
    </xf>
    <xf numFmtId="3" fontId="2" fillId="0" borderId="4" xfId="0" applyNumberFormat="1" applyFont="1" applyBorder="1" applyAlignment="1">
      <alignment horizontal="center"/>
    </xf>
    <xf numFmtId="3" fontId="2" fillId="0" borderId="14" xfId="0" applyNumberFormat="1" applyFont="1" applyBorder="1" applyAlignment="1">
      <alignment horizontal="center"/>
    </xf>
    <xf numFmtId="3" fontId="2" fillId="3" borderId="4" xfId="0" applyNumberFormat="1" applyFont="1" applyFill="1" applyBorder="1" applyAlignment="1">
      <alignment horizontal="center"/>
    </xf>
    <xf numFmtId="3" fontId="2" fillId="3" borderId="3" xfId="0" applyNumberFormat="1" applyFont="1" applyFill="1" applyBorder="1" applyAlignment="1">
      <alignment horizontal="center"/>
    </xf>
    <xf numFmtId="3" fontId="2" fillId="3" borderId="14" xfId="0" applyNumberFormat="1" applyFont="1" applyFill="1" applyBorder="1" applyAlignment="1">
      <alignment horizontal="center"/>
    </xf>
    <xf numFmtId="3" fontId="2" fillId="3" borderId="22" xfId="1" applyNumberFormat="1" applyFont="1" applyFill="1" applyBorder="1" applyAlignment="1"/>
    <xf numFmtId="3" fontId="2" fillId="3" borderId="15" xfId="1" applyNumberFormat="1" applyFont="1" applyFill="1" applyBorder="1" applyAlignment="1"/>
    <xf numFmtId="3" fontId="2" fillId="3" borderId="23" xfId="1" applyNumberFormat="1" applyFont="1" applyFill="1" applyBorder="1" applyAlignment="1"/>
    <xf numFmtId="3" fontId="4" fillId="0" borderId="21" xfId="0" applyNumberFormat="1" applyFont="1" applyBorder="1" applyAlignment="1">
      <alignment horizontal="center"/>
    </xf>
    <xf numFmtId="3" fontId="6" fillId="0" borderId="0" xfId="0" applyNumberFormat="1" applyFont="1" applyAlignment="1">
      <alignment horizontal="right"/>
    </xf>
    <xf numFmtId="3" fontId="2" fillId="0" borderId="16" xfId="0" applyNumberFormat="1" applyFont="1" applyBorder="1" applyAlignment="1">
      <alignment horizontal="left"/>
    </xf>
    <xf numFmtId="3" fontId="2" fillId="0" borderId="12" xfId="0" applyNumberFormat="1" applyFont="1" applyBorder="1" applyAlignment="1">
      <alignment horizontal="left"/>
    </xf>
    <xf numFmtId="3" fontId="2" fillId="0" borderId="5" xfId="0" applyNumberFormat="1" applyFont="1" applyBorder="1" applyAlignment="1">
      <alignment horizontal="left"/>
    </xf>
    <xf numFmtId="3" fontId="2" fillId="0" borderId="18" xfId="0" applyNumberFormat="1" applyFont="1" applyBorder="1" applyAlignment="1">
      <alignment horizontal="left"/>
    </xf>
    <xf numFmtId="3" fontId="0" fillId="2" borderId="4" xfId="0" applyNumberFormat="1" applyFont="1" applyFill="1" applyBorder="1" applyAlignment="1">
      <alignment horizontal="center"/>
    </xf>
    <xf numFmtId="3" fontId="0" fillId="2" borderId="14" xfId="0" applyNumberFormat="1" applyFont="1" applyFill="1" applyBorder="1" applyAlignment="1">
      <alignment horizontal="center"/>
    </xf>
    <xf numFmtId="3" fontId="0" fillId="0" borderId="7" xfId="0" applyNumberFormat="1" applyFill="1" applyBorder="1" applyAlignment="1">
      <alignment horizontal="center" vertical="center" textRotation="90"/>
    </xf>
    <xf numFmtId="3" fontId="0" fillId="0" borderId="19" xfId="0" applyNumberFormat="1" applyFill="1" applyBorder="1" applyAlignment="1">
      <alignment horizontal="center" vertical="center" textRotation="90"/>
    </xf>
    <xf numFmtId="3" fontId="0" fillId="0" borderId="6" xfId="0" applyNumberForma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3" fontId="0" fillId="0" borderId="6" xfId="0" applyNumberFormat="1" applyFill="1" applyBorder="1" applyAlignment="1">
      <alignment horizontal="center" vertical="center" textRotation="90"/>
    </xf>
    <xf numFmtId="3" fontId="0" fillId="0" borderId="28" xfId="0" applyNumberFormat="1" applyFont="1" applyBorder="1" applyAlignment="1">
      <alignment horizontal="right"/>
    </xf>
    <xf numFmtId="3" fontId="0" fillId="0" borderId="27" xfId="0" applyNumberFormat="1" applyFont="1" applyBorder="1" applyAlignment="1">
      <alignment horizontal="right"/>
    </xf>
    <xf numFmtId="3" fontId="0" fillId="0" borderId="13" xfId="0" applyNumberFormat="1" applyFont="1" applyBorder="1" applyAlignment="1">
      <alignment horizontal="right"/>
    </xf>
    <xf numFmtId="3" fontId="2" fillId="0" borderId="22" xfId="0" applyNumberFormat="1" applyFont="1" applyBorder="1" applyAlignment="1">
      <alignment horizontal="right"/>
    </xf>
    <xf numFmtId="3" fontId="2" fillId="0" borderId="15" xfId="0" applyNumberFormat="1" applyFont="1" applyBorder="1" applyAlignment="1">
      <alignment horizontal="right"/>
    </xf>
    <xf numFmtId="3" fontId="2" fillId="0" borderId="23" xfId="0" applyNumberFormat="1" applyFont="1" applyBorder="1" applyAlignment="1">
      <alignment horizontal="right"/>
    </xf>
    <xf numFmtId="3" fontId="8" fillId="0" borderId="6" xfId="0" applyNumberFormat="1" applyFont="1" applyFill="1" applyBorder="1" applyAlignment="1">
      <alignment horizontal="center" vertical="center"/>
    </xf>
    <xf numFmtId="3" fontId="8" fillId="0" borderId="7" xfId="0" applyNumberFormat="1" applyFont="1" applyFill="1" applyBorder="1" applyAlignment="1">
      <alignment horizontal="center" vertical="center"/>
    </xf>
    <xf numFmtId="3" fontId="8" fillId="0" borderId="19" xfId="0" applyNumberFormat="1" applyFont="1" applyFill="1" applyBorder="1" applyAlignment="1">
      <alignment horizontal="center" vertical="center"/>
    </xf>
    <xf numFmtId="3" fontId="19" fillId="2" borderId="2" xfId="0" applyNumberFormat="1" applyFont="1" applyFill="1" applyBorder="1" applyAlignment="1">
      <alignment horizontal="center"/>
    </xf>
    <xf numFmtId="3" fontId="19" fillId="2" borderId="6" xfId="0" applyNumberFormat="1" applyFont="1" applyFill="1" applyBorder="1" applyAlignment="1">
      <alignment horizontal="center"/>
    </xf>
    <xf numFmtId="3" fontId="19" fillId="2" borderId="7" xfId="0" applyNumberFormat="1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Style 1" xfId="2"/>
  </cellStyles>
  <dxfs count="0"/>
  <tableStyles count="0" defaultTableStyle="TableStyleMedium2" defaultPivotStyle="PivotStyleLight16"/>
  <colors>
    <mruColors>
      <color rgb="FFFF66FF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2"/>
  <sheetViews>
    <sheetView tabSelected="1" topLeftCell="A19" zoomScale="85" zoomScaleNormal="85" zoomScalePageLayoutView="48" workbookViewId="0">
      <selection activeCell="T50" sqref="T50"/>
    </sheetView>
  </sheetViews>
  <sheetFormatPr defaultColWidth="9.109375" defaultRowHeight="14.4" x14ac:dyDescent="0.3"/>
  <cols>
    <col min="1" max="1" width="7.6640625" style="1" customWidth="1"/>
    <col min="2" max="2" width="22.6640625" style="1" customWidth="1"/>
    <col min="3" max="3" width="9.109375" style="1" customWidth="1"/>
    <col min="4" max="6" width="9.6640625" style="1" customWidth="1"/>
    <col min="7" max="18" width="11.6640625" style="1" customWidth="1"/>
    <col min="19" max="20" width="13.6640625" style="1" customWidth="1"/>
    <col min="21" max="22" width="13.6640625" style="1" hidden="1" customWidth="1"/>
    <col min="23" max="23" width="21.44140625" style="1" customWidth="1"/>
    <col min="24" max="24" width="18.6640625" style="1" customWidth="1"/>
    <col min="25" max="25" width="19.109375" style="1" customWidth="1"/>
    <col min="26" max="16384" width="9.109375" style="1"/>
  </cols>
  <sheetData>
    <row r="1" spans="1:25" ht="15" x14ac:dyDescent="0.25">
      <c r="A1" s="2" t="s">
        <v>58</v>
      </c>
      <c r="R1" s="4" t="s">
        <v>10</v>
      </c>
      <c r="S1" s="109">
        <v>42265</v>
      </c>
      <c r="T1" s="109"/>
    </row>
    <row r="2" spans="1:25" ht="15" x14ac:dyDescent="0.25">
      <c r="A2" s="2"/>
      <c r="B2" s="3"/>
      <c r="R2" s="4" t="s">
        <v>11</v>
      </c>
      <c r="S2" s="110" t="s">
        <v>59</v>
      </c>
      <c r="T2" s="110"/>
    </row>
    <row r="3" spans="1:25" ht="15" x14ac:dyDescent="0.25">
      <c r="A3" s="2"/>
      <c r="B3" s="2"/>
      <c r="X3" s="4"/>
    </row>
    <row r="4" spans="1:25" x14ac:dyDescent="0.3">
      <c r="A4" s="123" t="s">
        <v>15</v>
      </c>
      <c r="B4" s="124"/>
      <c r="C4" s="5" t="s">
        <v>4</v>
      </c>
      <c r="D4" s="107" t="s">
        <v>24</v>
      </c>
      <c r="E4" s="108"/>
      <c r="F4" s="95"/>
      <c r="G4" s="115" t="s">
        <v>16</v>
      </c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7"/>
      <c r="U4" s="113" t="s">
        <v>30</v>
      </c>
      <c r="V4" s="114"/>
      <c r="W4" s="6"/>
      <c r="X4" s="7"/>
      <c r="Y4" s="7"/>
    </row>
    <row r="5" spans="1:25" ht="33.75" customHeight="1" x14ac:dyDescent="0.3">
      <c r="A5" s="125"/>
      <c r="B5" s="126"/>
      <c r="C5" s="8"/>
      <c r="D5" s="70" t="s">
        <v>28</v>
      </c>
      <c r="E5" s="69" t="s">
        <v>27</v>
      </c>
      <c r="F5" s="70" t="s">
        <v>54</v>
      </c>
      <c r="G5" s="115" t="s">
        <v>13</v>
      </c>
      <c r="H5" s="116"/>
      <c r="I5" s="116"/>
      <c r="J5" s="116"/>
      <c r="K5" s="116"/>
      <c r="L5" s="116"/>
      <c r="M5" s="117"/>
      <c r="N5" s="115" t="s">
        <v>12</v>
      </c>
      <c r="O5" s="116"/>
      <c r="P5" s="116"/>
      <c r="Q5" s="116"/>
      <c r="R5" s="116"/>
      <c r="S5" s="116"/>
      <c r="T5" s="117"/>
      <c r="U5" s="9"/>
      <c r="V5" s="10"/>
    </row>
    <row r="6" spans="1:25" ht="15" x14ac:dyDescent="0.25">
      <c r="A6" s="11"/>
      <c r="B6" s="11" t="s">
        <v>9</v>
      </c>
      <c r="C6" s="12"/>
      <c r="D6" s="127" t="s">
        <v>38</v>
      </c>
      <c r="E6" s="128"/>
      <c r="F6" s="94" t="s">
        <v>55</v>
      </c>
      <c r="G6" s="13" t="s">
        <v>3</v>
      </c>
      <c r="H6" s="13" t="s">
        <v>1</v>
      </c>
      <c r="I6" s="14" t="s">
        <v>2</v>
      </c>
      <c r="J6" s="88" t="s">
        <v>17</v>
      </c>
      <c r="K6" s="88" t="s">
        <v>18</v>
      </c>
      <c r="L6" s="14" t="s">
        <v>20</v>
      </c>
      <c r="M6" s="14" t="s">
        <v>21</v>
      </c>
      <c r="N6" s="13" t="s">
        <v>3</v>
      </c>
      <c r="O6" s="13" t="s">
        <v>1</v>
      </c>
      <c r="P6" s="14" t="s">
        <v>2</v>
      </c>
      <c r="Q6" s="88" t="s">
        <v>17</v>
      </c>
      <c r="R6" s="88" t="s">
        <v>18</v>
      </c>
      <c r="S6" s="14" t="s">
        <v>20</v>
      </c>
      <c r="T6" s="14" t="s">
        <v>21</v>
      </c>
      <c r="U6" s="15" t="s">
        <v>22</v>
      </c>
      <c r="V6" s="15" t="s">
        <v>6</v>
      </c>
    </row>
    <row r="7" spans="1:25" s="23" customFormat="1" x14ac:dyDescent="0.3">
      <c r="A7" s="131"/>
      <c r="B7" s="16"/>
      <c r="C7" s="17"/>
      <c r="D7" s="18"/>
      <c r="E7" s="18"/>
      <c r="F7" s="18"/>
      <c r="G7" s="19"/>
      <c r="H7" s="19"/>
      <c r="I7" s="20"/>
      <c r="J7" s="87"/>
      <c r="K7" s="87"/>
      <c r="L7" s="20"/>
      <c r="M7" s="20"/>
      <c r="N7" s="19"/>
      <c r="O7" s="19"/>
      <c r="P7" s="20"/>
      <c r="Q7" s="87"/>
      <c r="R7" s="87"/>
      <c r="S7" s="20"/>
      <c r="T7" s="20"/>
      <c r="U7" s="21"/>
      <c r="V7" s="22"/>
    </row>
    <row r="8" spans="1:25" s="23" customFormat="1" x14ac:dyDescent="0.3">
      <c r="A8" s="132"/>
      <c r="B8" s="35" t="s">
        <v>32</v>
      </c>
      <c r="C8" s="24" t="s">
        <v>5</v>
      </c>
      <c r="D8" s="143">
        <v>201</v>
      </c>
      <c r="E8" s="143">
        <v>481</v>
      </c>
      <c r="F8" s="25">
        <v>9509.2588618400005</v>
      </c>
      <c r="G8" s="26"/>
      <c r="H8" s="27"/>
      <c r="I8" s="14"/>
      <c r="J8" s="88"/>
      <c r="K8" s="88"/>
      <c r="L8" s="14"/>
      <c r="M8" s="14"/>
      <c r="N8" s="26"/>
      <c r="O8" s="27"/>
      <c r="P8" s="14"/>
      <c r="Q8" s="88"/>
      <c r="R8" s="88"/>
      <c r="S8" s="14"/>
      <c r="T8" s="14"/>
      <c r="U8" s="28"/>
      <c r="V8" s="29"/>
    </row>
    <row r="9" spans="1:25" s="23" customFormat="1" ht="15" customHeight="1" x14ac:dyDescent="0.3">
      <c r="A9" s="133" t="s">
        <v>8</v>
      </c>
      <c r="B9" s="71" t="s">
        <v>31</v>
      </c>
      <c r="C9" s="17" t="s">
        <v>0</v>
      </c>
      <c r="D9" s="144">
        <v>106</v>
      </c>
      <c r="E9" s="145">
        <v>21</v>
      </c>
      <c r="F9" s="31">
        <v>7199.8323795300003</v>
      </c>
      <c r="G9" s="30"/>
      <c r="H9" s="30">
        <v>1190.5</v>
      </c>
      <c r="I9" s="30"/>
      <c r="J9" s="89"/>
      <c r="K9" s="89"/>
      <c r="L9" s="30"/>
      <c r="M9" s="30"/>
      <c r="N9" s="30"/>
      <c r="O9" s="30"/>
      <c r="P9" s="30"/>
      <c r="Q9" s="89"/>
      <c r="R9" s="89"/>
      <c r="S9" s="30"/>
      <c r="T9" s="30"/>
      <c r="U9" s="32"/>
      <c r="V9" s="22"/>
    </row>
    <row r="10" spans="1:25" s="23" customFormat="1" x14ac:dyDescent="0.3">
      <c r="A10" s="129"/>
      <c r="B10" s="34" t="s">
        <v>31</v>
      </c>
      <c r="C10" s="64">
        <v>1</v>
      </c>
      <c r="D10" s="31">
        <v>206</v>
      </c>
      <c r="E10" s="145">
        <v>157</v>
      </c>
      <c r="F10" s="31">
        <v>7199.8323795300003</v>
      </c>
      <c r="G10" s="30"/>
      <c r="H10" s="86" t="s">
        <v>50</v>
      </c>
      <c r="I10" s="30"/>
      <c r="J10" s="89"/>
      <c r="K10" s="89"/>
      <c r="L10" s="30"/>
      <c r="M10" s="30"/>
      <c r="N10" s="30"/>
      <c r="O10" s="30"/>
      <c r="P10" s="30"/>
      <c r="Q10" s="89"/>
      <c r="R10" s="89"/>
      <c r="S10" s="30"/>
      <c r="T10" s="30"/>
      <c r="U10" s="32"/>
      <c r="V10" s="33"/>
    </row>
    <row r="11" spans="1:25" s="23" customFormat="1" x14ac:dyDescent="0.3">
      <c r="A11" s="129"/>
      <c r="B11" s="34" t="s">
        <v>31</v>
      </c>
      <c r="C11" s="64">
        <v>2</v>
      </c>
      <c r="D11" s="31">
        <v>206</v>
      </c>
      <c r="E11" s="145">
        <v>157</v>
      </c>
      <c r="F11" s="31">
        <v>7199.8323795300003</v>
      </c>
      <c r="G11" s="30"/>
      <c r="H11" s="30"/>
      <c r="I11" s="30"/>
      <c r="J11" s="89"/>
      <c r="K11" s="89"/>
      <c r="L11" s="30"/>
      <c r="M11" s="30"/>
      <c r="N11" s="30"/>
      <c r="O11" s="30"/>
      <c r="P11" s="30"/>
      <c r="Q11" s="89"/>
      <c r="R11" s="89"/>
      <c r="S11" s="30"/>
      <c r="T11" s="30"/>
      <c r="U11" s="32"/>
      <c r="V11" s="33"/>
    </row>
    <row r="12" spans="1:25" s="23" customFormat="1" x14ac:dyDescent="0.3">
      <c r="A12" s="129"/>
      <c r="B12" s="34" t="s">
        <v>31</v>
      </c>
      <c r="C12" s="64">
        <v>3</v>
      </c>
      <c r="D12" s="31">
        <v>206</v>
      </c>
      <c r="E12" s="145">
        <v>157</v>
      </c>
      <c r="F12" s="31">
        <v>7199.8323795300003</v>
      </c>
      <c r="G12" s="30"/>
      <c r="H12" s="30"/>
      <c r="I12" s="30"/>
      <c r="J12" s="89"/>
      <c r="K12" s="89"/>
      <c r="L12" s="30"/>
      <c r="M12" s="30"/>
      <c r="N12" s="30"/>
      <c r="O12" s="30"/>
      <c r="P12" s="30"/>
      <c r="Q12" s="89"/>
      <c r="R12" s="89"/>
      <c r="S12" s="30"/>
      <c r="T12" s="30"/>
      <c r="U12" s="32"/>
      <c r="V12" s="33"/>
    </row>
    <row r="13" spans="1:25" s="23" customFormat="1" x14ac:dyDescent="0.3">
      <c r="A13" s="129"/>
      <c r="B13" s="65" t="s">
        <v>31</v>
      </c>
      <c r="C13" s="35">
        <v>4</v>
      </c>
      <c r="D13" s="145">
        <v>164</v>
      </c>
      <c r="E13" s="145">
        <v>159</v>
      </c>
      <c r="F13" s="31">
        <v>7199.8323795300003</v>
      </c>
      <c r="G13" s="30"/>
      <c r="H13" s="30"/>
      <c r="I13" s="30"/>
      <c r="J13" s="89"/>
      <c r="K13" s="89"/>
      <c r="L13" s="30"/>
      <c r="M13" s="30"/>
      <c r="N13" s="30"/>
      <c r="O13" s="30"/>
      <c r="P13" s="30"/>
      <c r="Q13" s="89"/>
      <c r="R13" s="89"/>
      <c r="S13" s="30"/>
      <c r="T13" s="30"/>
      <c r="U13" s="32"/>
      <c r="V13" s="33"/>
    </row>
    <row r="14" spans="1:25" s="23" customFormat="1" x14ac:dyDescent="0.3">
      <c r="A14" s="129"/>
      <c r="B14" s="65" t="s">
        <v>33</v>
      </c>
      <c r="C14" s="64">
        <v>5</v>
      </c>
      <c r="D14" s="31"/>
      <c r="E14" s="31"/>
      <c r="F14" s="31"/>
      <c r="G14" s="30">
        <v>366.17</v>
      </c>
      <c r="H14" s="30">
        <v>261.47000000000003</v>
      </c>
      <c r="I14" s="27">
        <v>13.2</v>
      </c>
      <c r="J14" s="90">
        <v>25.69</v>
      </c>
      <c r="K14" s="91">
        <v>30.9</v>
      </c>
      <c r="L14" s="36"/>
      <c r="M14" s="27">
        <v>464.15</v>
      </c>
      <c r="N14" s="30">
        <v>595</v>
      </c>
      <c r="O14" s="27">
        <v>196.6</v>
      </c>
      <c r="P14" s="27">
        <v>53.2</v>
      </c>
      <c r="Q14" s="90">
        <v>25.69</v>
      </c>
      <c r="R14" s="91">
        <v>30.9</v>
      </c>
      <c r="S14" s="36"/>
      <c r="T14" s="27">
        <v>267.77999999999997</v>
      </c>
      <c r="U14" s="28">
        <f t="shared" ref="U14:U40" si="0">SUM(G14:T14)</f>
        <v>2330.75</v>
      </c>
      <c r="V14" s="28">
        <f t="shared" ref="V14:V41" si="1">U14*10.7639</f>
        <v>25087.959924999999</v>
      </c>
    </row>
    <row r="15" spans="1:25" s="23" customFormat="1" x14ac:dyDescent="0.3">
      <c r="A15" s="17"/>
      <c r="B15" s="140" t="s">
        <v>19</v>
      </c>
      <c r="C15" s="37">
        <v>6</v>
      </c>
      <c r="D15" s="18"/>
      <c r="E15" s="66"/>
      <c r="F15" s="66"/>
      <c r="G15" s="38">
        <v>961.5</v>
      </c>
      <c r="H15" s="39">
        <v>103.91</v>
      </c>
      <c r="I15" s="40">
        <v>13.2</v>
      </c>
      <c r="J15" s="89">
        <v>25.69</v>
      </c>
      <c r="K15" s="89">
        <v>30.9</v>
      </c>
      <c r="L15" s="30"/>
      <c r="M15" s="30"/>
      <c r="N15" s="38">
        <v>961.5</v>
      </c>
      <c r="O15" s="39">
        <v>103.91</v>
      </c>
      <c r="P15" s="40">
        <v>13.2</v>
      </c>
      <c r="Q15" s="89">
        <v>25.69</v>
      </c>
      <c r="R15" s="89">
        <v>30.9</v>
      </c>
      <c r="S15" s="30"/>
      <c r="T15" s="30"/>
      <c r="U15" s="41">
        <f t="shared" si="0"/>
        <v>2270.4</v>
      </c>
      <c r="V15" s="42">
        <f t="shared" si="1"/>
        <v>24438.358560000001</v>
      </c>
    </row>
    <row r="16" spans="1:25" s="23" customFormat="1" ht="15" customHeight="1" x14ac:dyDescent="0.3">
      <c r="A16" s="129" t="s">
        <v>14</v>
      </c>
      <c r="B16" s="141"/>
      <c r="C16" s="43">
        <v>7</v>
      </c>
      <c r="D16" s="31"/>
      <c r="E16" s="31"/>
      <c r="F16" s="31"/>
      <c r="G16" s="30">
        <v>961.5</v>
      </c>
      <c r="H16" s="30">
        <v>103.91</v>
      </c>
      <c r="I16" s="40">
        <v>13.2</v>
      </c>
      <c r="J16" s="89">
        <v>25.69</v>
      </c>
      <c r="K16" s="89">
        <v>30.9</v>
      </c>
      <c r="L16" s="30"/>
      <c r="M16" s="30"/>
      <c r="N16" s="30">
        <v>961.5</v>
      </c>
      <c r="O16" s="30">
        <v>103.91</v>
      </c>
      <c r="P16" s="40">
        <v>13.2</v>
      </c>
      <c r="Q16" s="89">
        <v>25.69</v>
      </c>
      <c r="R16" s="89">
        <v>30.9</v>
      </c>
      <c r="S16" s="30"/>
      <c r="T16" s="30"/>
      <c r="U16" s="41">
        <f t="shared" si="0"/>
        <v>2270.4</v>
      </c>
      <c r="V16" s="42">
        <f t="shared" si="1"/>
        <v>24438.358560000001</v>
      </c>
    </row>
    <row r="17" spans="1:22" s="23" customFormat="1" ht="15" customHeight="1" x14ac:dyDescent="0.3">
      <c r="A17" s="129"/>
      <c r="B17" s="141"/>
      <c r="C17" s="43">
        <v>8</v>
      </c>
      <c r="D17" s="31"/>
      <c r="E17" s="31"/>
      <c r="F17" s="31"/>
      <c r="G17" s="30">
        <v>961.5</v>
      </c>
      <c r="H17" s="30">
        <v>103.91</v>
      </c>
      <c r="I17" s="40">
        <v>13.2</v>
      </c>
      <c r="J17" s="89">
        <v>25.69</v>
      </c>
      <c r="K17" s="89">
        <v>30.9</v>
      </c>
      <c r="L17" s="30"/>
      <c r="M17" s="30"/>
      <c r="N17" s="30">
        <v>961.5</v>
      </c>
      <c r="O17" s="30">
        <v>103.91</v>
      </c>
      <c r="P17" s="40">
        <v>13.2</v>
      </c>
      <c r="Q17" s="89">
        <v>25.69</v>
      </c>
      <c r="R17" s="89">
        <v>30.9</v>
      </c>
      <c r="S17" s="30"/>
      <c r="T17" s="30"/>
      <c r="U17" s="41">
        <f t="shared" si="0"/>
        <v>2270.4</v>
      </c>
      <c r="V17" s="42">
        <f t="shared" si="1"/>
        <v>24438.358560000001</v>
      </c>
    </row>
    <row r="18" spans="1:22" s="23" customFormat="1" x14ac:dyDescent="0.3">
      <c r="A18" s="129"/>
      <c r="B18" s="141"/>
      <c r="C18" s="43">
        <v>9</v>
      </c>
      <c r="D18" s="31"/>
      <c r="E18" s="31"/>
      <c r="F18" s="31"/>
      <c r="G18" s="30">
        <v>961.5</v>
      </c>
      <c r="H18" s="30">
        <v>103.91</v>
      </c>
      <c r="I18" s="40">
        <v>13.2</v>
      </c>
      <c r="J18" s="89">
        <v>25.69</v>
      </c>
      <c r="K18" s="89">
        <v>30.9</v>
      </c>
      <c r="L18" s="30"/>
      <c r="M18" s="30"/>
      <c r="N18" s="30">
        <v>961.5</v>
      </c>
      <c r="O18" s="30">
        <v>103.91</v>
      </c>
      <c r="P18" s="40">
        <v>13.2</v>
      </c>
      <c r="Q18" s="89">
        <v>25.69</v>
      </c>
      <c r="R18" s="89">
        <v>30.9</v>
      </c>
      <c r="S18" s="30"/>
      <c r="T18" s="30"/>
      <c r="U18" s="41">
        <f t="shared" si="0"/>
        <v>2270.4</v>
      </c>
      <c r="V18" s="42">
        <f t="shared" si="1"/>
        <v>24438.358560000001</v>
      </c>
    </row>
    <row r="19" spans="1:22" s="23" customFormat="1" x14ac:dyDescent="0.3">
      <c r="A19" s="129"/>
      <c r="B19" s="141"/>
      <c r="C19" s="43">
        <v>10</v>
      </c>
      <c r="D19" s="31"/>
      <c r="E19" s="31"/>
      <c r="F19" s="31"/>
      <c r="G19" s="30">
        <v>961.5</v>
      </c>
      <c r="H19" s="30">
        <v>103.91</v>
      </c>
      <c r="I19" s="40">
        <v>13.2</v>
      </c>
      <c r="J19" s="89">
        <v>25.69</v>
      </c>
      <c r="K19" s="89">
        <v>30.9</v>
      </c>
      <c r="L19" s="30"/>
      <c r="M19" s="30"/>
      <c r="N19" s="30">
        <v>961.5</v>
      </c>
      <c r="O19" s="30">
        <v>103.91</v>
      </c>
      <c r="P19" s="40">
        <v>13.2</v>
      </c>
      <c r="Q19" s="89">
        <v>25.69</v>
      </c>
      <c r="R19" s="89">
        <v>30.9</v>
      </c>
      <c r="S19" s="30"/>
      <c r="T19" s="30"/>
      <c r="U19" s="41">
        <f t="shared" si="0"/>
        <v>2270.4</v>
      </c>
      <c r="V19" s="42">
        <f t="shared" si="1"/>
        <v>24438.358560000001</v>
      </c>
    </row>
    <row r="20" spans="1:22" s="23" customFormat="1" x14ac:dyDescent="0.3">
      <c r="A20" s="129"/>
      <c r="B20" s="141"/>
      <c r="C20" s="43">
        <v>11</v>
      </c>
      <c r="D20" s="31"/>
      <c r="E20" s="31"/>
      <c r="F20" s="31"/>
      <c r="G20" s="30">
        <v>961.5</v>
      </c>
      <c r="H20" s="30">
        <v>103.91</v>
      </c>
      <c r="I20" s="40">
        <v>13.2</v>
      </c>
      <c r="J20" s="89">
        <v>25.69</v>
      </c>
      <c r="K20" s="89">
        <v>30.9</v>
      </c>
      <c r="L20" s="30"/>
      <c r="M20" s="30"/>
      <c r="N20" s="30">
        <v>961.5</v>
      </c>
      <c r="O20" s="30">
        <v>103.91</v>
      </c>
      <c r="P20" s="40">
        <v>13.2</v>
      </c>
      <c r="Q20" s="89">
        <v>25.69</v>
      </c>
      <c r="R20" s="89">
        <v>30.9</v>
      </c>
      <c r="S20" s="30"/>
      <c r="T20" s="30"/>
      <c r="U20" s="41">
        <f t="shared" si="0"/>
        <v>2270.4</v>
      </c>
      <c r="V20" s="42">
        <f t="shared" si="1"/>
        <v>24438.358560000001</v>
      </c>
    </row>
    <row r="21" spans="1:22" s="23" customFormat="1" x14ac:dyDescent="0.3">
      <c r="A21" s="129"/>
      <c r="B21" s="141"/>
      <c r="C21" s="43">
        <v>12</v>
      </c>
      <c r="D21" s="31"/>
      <c r="E21" s="31"/>
      <c r="F21" s="31"/>
      <c r="G21" s="30">
        <v>961.5</v>
      </c>
      <c r="H21" s="30">
        <v>103.91</v>
      </c>
      <c r="I21" s="40">
        <v>13.2</v>
      </c>
      <c r="J21" s="89">
        <v>25.69</v>
      </c>
      <c r="K21" s="89">
        <v>30.9</v>
      </c>
      <c r="L21" s="30"/>
      <c r="M21" s="30"/>
      <c r="N21" s="30">
        <v>961.5</v>
      </c>
      <c r="O21" s="30">
        <v>103.91</v>
      </c>
      <c r="P21" s="40">
        <v>13.2</v>
      </c>
      <c r="Q21" s="89">
        <v>25.69</v>
      </c>
      <c r="R21" s="89">
        <v>30.9</v>
      </c>
      <c r="S21" s="30"/>
      <c r="T21" s="30"/>
      <c r="U21" s="41">
        <f t="shared" si="0"/>
        <v>2270.4</v>
      </c>
      <c r="V21" s="42">
        <f t="shared" si="1"/>
        <v>24438.358560000001</v>
      </c>
    </row>
    <row r="22" spans="1:22" s="23" customFormat="1" x14ac:dyDescent="0.3">
      <c r="A22" s="129"/>
      <c r="B22" s="141"/>
      <c r="C22" s="43">
        <v>13</v>
      </c>
      <c r="D22" s="31"/>
      <c r="E22" s="31"/>
      <c r="F22" s="31"/>
      <c r="G22" s="30">
        <v>747.7</v>
      </c>
      <c r="H22" s="30">
        <v>103.91</v>
      </c>
      <c r="I22" s="40">
        <v>13.2</v>
      </c>
      <c r="J22" s="89">
        <v>25.69</v>
      </c>
      <c r="K22" s="89">
        <v>30.9</v>
      </c>
      <c r="L22" s="30">
        <v>215.38</v>
      </c>
      <c r="M22" s="30"/>
      <c r="N22" s="30">
        <v>747.7</v>
      </c>
      <c r="O22" s="30">
        <v>103.91</v>
      </c>
      <c r="P22" s="40">
        <v>13.2</v>
      </c>
      <c r="Q22" s="89">
        <v>25.69</v>
      </c>
      <c r="R22" s="89">
        <v>30.9</v>
      </c>
      <c r="S22" s="30">
        <v>215.38</v>
      </c>
      <c r="T22" s="30"/>
      <c r="U22" s="41">
        <f t="shared" si="0"/>
        <v>2273.5600000000004</v>
      </c>
      <c r="V22" s="42">
        <f t="shared" si="1"/>
        <v>24472.372484000003</v>
      </c>
    </row>
    <row r="23" spans="1:22" s="23" customFormat="1" x14ac:dyDescent="0.3">
      <c r="A23" s="129"/>
      <c r="B23" s="141"/>
      <c r="C23" s="43">
        <v>14</v>
      </c>
      <c r="D23" s="31"/>
      <c r="E23" s="31"/>
      <c r="F23" s="31"/>
      <c r="G23" s="30">
        <v>747.7</v>
      </c>
      <c r="H23" s="30">
        <v>103.91</v>
      </c>
      <c r="I23" s="40">
        <v>157.19999999999999</v>
      </c>
      <c r="J23" s="89">
        <v>25.69</v>
      </c>
      <c r="K23" s="89">
        <v>30.9</v>
      </c>
      <c r="L23" s="30"/>
      <c r="M23" s="30"/>
      <c r="N23" s="30">
        <v>747.7</v>
      </c>
      <c r="O23" s="30">
        <v>103.91</v>
      </c>
      <c r="P23" s="40">
        <v>157.19999999999999</v>
      </c>
      <c r="Q23" s="89">
        <v>25.69</v>
      </c>
      <c r="R23" s="89">
        <v>30.9</v>
      </c>
      <c r="S23" s="30"/>
      <c r="T23" s="30"/>
      <c r="U23" s="41">
        <f t="shared" si="0"/>
        <v>2130.8000000000002</v>
      </c>
      <c r="V23" s="42">
        <f t="shared" si="1"/>
        <v>22935.718120000001</v>
      </c>
    </row>
    <row r="24" spans="1:22" s="23" customFormat="1" x14ac:dyDescent="0.3">
      <c r="A24" s="129"/>
      <c r="B24" s="141"/>
      <c r="C24" s="43">
        <v>15</v>
      </c>
      <c r="D24" s="31"/>
      <c r="E24" s="31"/>
      <c r="F24" s="31"/>
      <c r="G24" s="30">
        <v>961.5</v>
      </c>
      <c r="H24" s="30">
        <v>103.91</v>
      </c>
      <c r="I24" s="40">
        <v>13.2</v>
      </c>
      <c r="J24" s="89">
        <v>25.69</v>
      </c>
      <c r="K24" s="89">
        <v>30.9</v>
      </c>
      <c r="L24" s="30"/>
      <c r="M24" s="30"/>
      <c r="N24" s="30">
        <v>961.5</v>
      </c>
      <c r="O24" s="30">
        <v>103.91</v>
      </c>
      <c r="P24" s="40">
        <v>13.2</v>
      </c>
      <c r="Q24" s="89">
        <v>25.69</v>
      </c>
      <c r="R24" s="89">
        <v>30.9</v>
      </c>
      <c r="S24" s="30"/>
      <c r="T24" s="30"/>
      <c r="U24" s="41">
        <f t="shared" si="0"/>
        <v>2270.4</v>
      </c>
      <c r="V24" s="42">
        <f t="shared" si="1"/>
        <v>24438.358560000001</v>
      </c>
    </row>
    <row r="25" spans="1:22" s="23" customFormat="1" x14ac:dyDescent="0.3">
      <c r="A25" s="129"/>
      <c r="B25" s="141"/>
      <c r="C25" s="43">
        <v>16</v>
      </c>
      <c r="D25" s="31"/>
      <c r="E25" s="31"/>
      <c r="F25" s="31"/>
      <c r="G25" s="30">
        <v>961.5</v>
      </c>
      <c r="H25" s="30">
        <v>103.91</v>
      </c>
      <c r="I25" s="40">
        <v>13.2</v>
      </c>
      <c r="J25" s="89">
        <v>25.69</v>
      </c>
      <c r="K25" s="89">
        <v>30.9</v>
      </c>
      <c r="L25" s="30"/>
      <c r="M25" s="30"/>
      <c r="N25" s="30">
        <v>961.5</v>
      </c>
      <c r="O25" s="30">
        <v>103.91</v>
      </c>
      <c r="P25" s="40">
        <v>13.2</v>
      </c>
      <c r="Q25" s="89">
        <v>25.69</v>
      </c>
      <c r="R25" s="89">
        <v>30.9</v>
      </c>
      <c r="S25" s="30"/>
      <c r="T25" s="30"/>
      <c r="U25" s="41">
        <f t="shared" si="0"/>
        <v>2270.4</v>
      </c>
      <c r="V25" s="42">
        <f t="shared" si="1"/>
        <v>24438.358560000001</v>
      </c>
    </row>
    <row r="26" spans="1:22" s="23" customFormat="1" x14ac:dyDescent="0.3">
      <c r="A26" s="129"/>
      <c r="B26" s="141"/>
      <c r="C26" s="43">
        <v>17</v>
      </c>
      <c r="D26" s="31"/>
      <c r="E26" s="31"/>
      <c r="F26" s="31"/>
      <c r="G26" s="30">
        <v>961.5</v>
      </c>
      <c r="H26" s="30">
        <v>103.91</v>
      </c>
      <c r="I26" s="40">
        <v>13.2</v>
      </c>
      <c r="J26" s="89">
        <v>25.69</v>
      </c>
      <c r="K26" s="89">
        <v>30.9</v>
      </c>
      <c r="L26" s="30"/>
      <c r="M26" s="30"/>
      <c r="N26" s="30">
        <v>961.5</v>
      </c>
      <c r="O26" s="30">
        <v>103.91</v>
      </c>
      <c r="P26" s="40">
        <v>13.2</v>
      </c>
      <c r="Q26" s="89">
        <v>25.69</v>
      </c>
      <c r="R26" s="89">
        <v>30.9</v>
      </c>
      <c r="S26" s="30"/>
      <c r="T26" s="30"/>
      <c r="U26" s="41">
        <f t="shared" si="0"/>
        <v>2270.4</v>
      </c>
      <c r="V26" s="42">
        <f t="shared" si="1"/>
        <v>24438.358560000001</v>
      </c>
    </row>
    <row r="27" spans="1:22" s="23" customFormat="1" x14ac:dyDescent="0.3">
      <c r="A27" s="129"/>
      <c r="B27" s="141"/>
      <c r="C27" s="43">
        <v>18</v>
      </c>
      <c r="D27" s="31"/>
      <c r="E27" s="31"/>
      <c r="F27" s="31"/>
      <c r="G27" s="30">
        <v>961.5</v>
      </c>
      <c r="H27" s="30">
        <v>103.91</v>
      </c>
      <c r="I27" s="40">
        <v>13.2</v>
      </c>
      <c r="J27" s="89">
        <v>25.69</v>
      </c>
      <c r="K27" s="89">
        <v>30.9</v>
      </c>
      <c r="L27" s="30"/>
      <c r="M27" s="30"/>
      <c r="N27" s="30">
        <v>961.5</v>
      </c>
      <c r="O27" s="30">
        <v>103.91</v>
      </c>
      <c r="P27" s="40">
        <v>13.2</v>
      </c>
      <c r="Q27" s="89">
        <v>25.69</v>
      </c>
      <c r="R27" s="89">
        <v>30.9</v>
      </c>
      <c r="S27" s="30"/>
      <c r="T27" s="30"/>
      <c r="U27" s="41">
        <f t="shared" si="0"/>
        <v>2270.4</v>
      </c>
      <c r="V27" s="42">
        <f t="shared" si="1"/>
        <v>24438.358560000001</v>
      </c>
    </row>
    <row r="28" spans="1:22" s="23" customFormat="1" x14ac:dyDescent="0.3">
      <c r="A28" s="129"/>
      <c r="B28" s="141"/>
      <c r="C28" s="43">
        <v>19</v>
      </c>
      <c r="D28" s="31"/>
      <c r="E28" s="31"/>
      <c r="F28" s="31"/>
      <c r="G28" s="30">
        <v>961.5</v>
      </c>
      <c r="H28" s="30">
        <v>103.91</v>
      </c>
      <c r="I28" s="40">
        <v>13.2</v>
      </c>
      <c r="J28" s="89">
        <v>25.69</v>
      </c>
      <c r="K28" s="89">
        <v>30.9</v>
      </c>
      <c r="L28" s="30"/>
      <c r="M28" s="30"/>
      <c r="N28" s="30">
        <v>961.5</v>
      </c>
      <c r="O28" s="30">
        <v>103.91</v>
      </c>
      <c r="P28" s="40">
        <v>13.2</v>
      </c>
      <c r="Q28" s="89">
        <v>25.69</v>
      </c>
      <c r="R28" s="89">
        <v>30.9</v>
      </c>
      <c r="S28" s="30"/>
      <c r="T28" s="30"/>
      <c r="U28" s="41">
        <f t="shared" si="0"/>
        <v>2270.4</v>
      </c>
      <c r="V28" s="42">
        <f t="shared" si="1"/>
        <v>24438.358560000001</v>
      </c>
    </row>
    <row r="29" spans="1:22" s="23" customFormat="1" x14ac:dyDescent="0.3">
      <c r="A29" s="129"/>
      <c r="B29" s="141"/>
      <c r="C29" s="43">
        <v>20</v>
      </c>
      <c r="D29" s="31"/>
      <c r="E29" s="31"/>
      <c r="F29" s="31"/>
      <c r="G29" s="30">
        <v>961.5</v>
      </c>
      <c r="H29" s="30">
        <v>103.91</v>
      </c>
      <c r="I29" s="40">
        <v>13.2</v>
      </c>
      <c r="J29" s="89">
        <v>25.69</v>
      </c>
      <c r="K29" s="89">
        <v>30.9</v>
      </c>
      <c r="L29" s="30"/>
      <c r="M29" s="30"/>
      <c r="N29" s="30">
        <v>961.5</v>
      </c>
      <c r="O29" s="30">
        <v>103.91</v>
      </c>
      <c r="P29" s="40">
        <v>13.2</v>
      </c>
      <c r="Q29" s="89">
        <v>25.69</v>
      </c>
      <c r="R29" s="89">
        <v>30.9</v>
      </c>
      <c r="S29" s="30"/>
      <c r="T29" s="30"/>
      <c r="U29" s="41">
        <f t="shared" si="0"/>
        <v>2270.4</v>
      </c>
      <c r="V29" s="42">
        <f t="shared" si="1"/>
        <v>24438.358560000001</v>
      </c>
    </row>
    <row r="30" spans="1:22" s="23" customFormat="1" x14ac:dyDescent="0.3">
      <c r="A30" s="129"/>
      <c r="B30" s="141"/>
      <c r="C30" s="43">
        <v>21</v>
      </c>
      <c r="D30" s="31"/>
      <c r="E30" s="31"/>
      <c r="F30" s="31"/>
      <c r="G30" s="30">
        <v>961.5</v>
      </c>
      <c r="H30" s="30">
        <v>103.91</v>
      </c>
      <c r="I30" s="40">
        <v>13.2</v>
      </c>
      <c r="J30" s="89">
        <v>25.69</v>
      </c>
      <c r="K30" s="89">
        <v>30.9</v>
      </c>
      <c r="L30" s="30"/>
      <c r="M30" s="30"/>
      <c r="N30" s="30">
        <v>961.5</v>
      </c>
      <c r="O30" s="30">
        <v>103.91</v>
      </c>
      <c r="P30" s="40">
        <v>13.2</v>
      </c>
      <c r="Q30" s="89">
        <v>25.69</v>
      </c>
      <c r="R30" s="89">
        <v>30.9</v>
      </c>
      <c r="S30" s="30"/>
      <c r="T30" s="30"/>
      <c r="U30" s="41">
        <f t="shared" si="0"/>
        <v>2270.4</v>
      </c>
      <c r="V30" s="42">
        <f t="shared" si="1"/>
        <v>24438.358560000001</v>
      </c>
    </row>
    <row r="31" spans="1:22" s="23" customFormat="1" x14ac:dyDescent="0.3">
      <c r="A31" s="129"/>
      <c r="B31" s="141"/>
      <c r="C31" s="43">
        <v>22</v>
      </c>
      <c r="D31" s="31"/>
      <c r="E31" s="31"/>
      <c r="F31" s="31"/>
      <c r="G31" s="30">
        <v>961.5</v>
      </c>
      <c r="H31" s="30">
        <v>103.91</v>
      </c>
      <c r="I31" s="40">
        <v>13.2</v>
      </c>
      <c r="J31" s="89">
        <v>25.69</v>
      </c>
      <c r="K31" s="89">
        <v>30.9</v>
      </c>
      <c r="L31" s="30"/>
      <c r="M31" s="30"/>
      <c r="N31" s="30">
        <v>961.5</v>
      </c>
      <c r="O31" s="30">
        <v>103.91</v>
      </c>
      <c r="P31" s="40">
        <v>13.2</v>
      </c>
      <c r="Q31" s="89">
        <v>25.69</v>
      </c>
      <c r="R31" s="89">
        <v>30.9</v>
      </c>
      <c r="S31" s="30"/>
      <c r="T31" s="30"/>
      <c r="U31" s="41">
        <f t="shared" si="0"/>
        <v>2270.4</v>
      </c>
      <c r="V31" s="42">
        <f t="shared" si="1"/>
        <v>24438.358560000001</v>
      </c>
    </row>
    <row r="32" spans="1:22" s="23" customFormat="1" x14ac:dyDescent="0.3">
      <c r="A32" s="129"/>
      <c r="B32" s="141"/>
      <c r="C32" s="43">
        <v>23</v>
      </c>
      <c r="D32" s="31"/>
      <c r="E32" s="31"/>
      <c r="F32" s="31"/>
      <c r="G32" s="30">
        <v>961.5</v>
      </c>
      <c r="H32" s="30">
        <v>103.91</v>
      </c>
      <c r="I32" s="40">
        <v>13.2</v>
      </c>
      <c r="J32" s="89">
        <v>25.69</v>
      </c>
      <c r="K32" s="89">
        <v>30.9</v>
      </c>
      <c r="L32" s="30"/>
      <c r="M32" s="30"/>
      <c r="N32" s="30">
        <v>961.5</v>
      </c>
      <c r="O32" s="30">
        <v>103.91</v>
      </c>
      <c r="P32" s="40">
        <v>13.2</v>
      </c>
      <c r="Q32" s="89">
        <v>25.69</v>
      </c>
      <c r="R32" s="89">
        <v>30.9</v>
      </c>
      <c r="S32" s="30"/>
      <c r="T32" s="30"/>
      <c r="U32" s="41">
        <f t="shared" si="0"/>
        <v>2270.4</v>
      </c>
      <c r="V32" s="42">
        <f t="shared" si="1"/>
        <v>24438.358560000001</v>
      </c>
    </row>
    <row r="33" spans="1:22" s="23" customFormat="1" x14ac:dyDescent="0.3">
      <c r="A33" s="129"/>
      <c r="B33" s="141"/>
      <c r="C33" s="43">
        <v>24</v>
      </c>
      <c r="D33" s="31"/>
      <c r="E33" s="31"/>
      <c r="F33" s="31"/>
      <c r="G33" s="30">
        <v>961.5</v>
      </c>
      <c r="H33" s="30">
        <v>103.91</v>
      </c>
      <c r="I33" s="40">
        <v>13.2</v>
      </c>
      <c r="J33" s="89">
        <v>25.69</v>
      </c>
      <c r="K33" s="89">
        <v>30.9</v>
      </c>
      <c r="L33" s="30"/>
      <c r="M33" s="30"/>
      <c r="N33" s="30">
        <v>961.5</v>
      </c>
      <c r="O33" s="30">
        <v>103.91</v>
      </c>
      <c r="P33" s="40">
        <v>13.2</v>
      </c>
      <c r="Q33" s="89">
        <v>25.69</v>
      </c>
      <c r="R33" s="89">
        <v>30.9</v>
      </c>
      <c r="S33" s="30"/>
      <c r="T33" s="30"/>
      <c r="U33" s="41">
        <f t="shared" si="0"/>
        <v>2270.4</v>
      </c>
      <c r="V33" s="42">
        <f t="shared" si="1"/>
        <v>24438.358560000001</v>
      </c>
    </row>
    <row r="34" spans="1:22" s="23" customFormat="1" x14ac:dyDescent="0.3">
      <c r="A34" s="129"/>
      <c r="B34" s="141"/>
      <c r="C34" s="43">
        <v>25</v>
      </c>
      <c r="D34" s="31"/>
      <c r="E34" s="31"/>
      <c r="F34" s="31"/>
      <c r="G34" s="30">
        <v>961.5</v>
      </c>
      <c r="H34" s="30">
        <v>103.91</v>
      </c>
      <c r="I34" s="40">
        <v>13.2</v>
      </c>
      <c r="J34" s="89">
        <v>25.69</v>
      </c>
      <c r="K34" s="89">
        <v>30.9</v>
      </c>
      <c r="L34" s="30"/>
      <c r="M34" s="30"/>
      <c r="N34" s="30">
        <v>961.5</v>
      </c>
      <c r="O34" s="30">
        <v>103.91</v>
      </c>
      <c r="P34" s="40">
        <v>13.2</v>
      </c>
      <c r="Q34" s="89">
        <v>25.69</v>
      </c>
      <c r="R34" s="89">
        <v>30.9</v>
      </c>
      <c r="S34" s="30"/>
      <c r="T34" s="30"/>
      <c r="U34" s="41">
        <f t="shared" si="0"/>
        <v>2270.4</v>
      </c>
      <c r="V34" s="42">
        <f t="shared" si="1"/>
        <v>24438.358560000001</v>
      </c>
    </row>
    <row r="35" spans="1:22" s="23" customFormat="1" x14ac:dyDescent="0.3">
      <c r="A35" s="129"/>
      <c r="B35" s="141"/>
      <c r="C35" s="43">
        <v>26</v>
      </c>
      <c r="D35" s="31"/>
      <c r="E35" s="31"/>
      <c r="F35" s="31"/>
      <c r="G35" s="30">
        <v>961.5</v>
      </c>
      <c r="H35" s="30">
        <v>103.91</v>
      </c>
      <c r="I35" s="40">
        <v>13.2</v>
      </c>
      <c r="J35" s="89">
        <v>25.69</v>
      </c>
      <c r="K35" s="89">
        <v>30.9</v>
      </c>
      <c r="L35" s="30"/>
      <c r="M35" s="30"/>
      <c r="N35" s="30">
        <v>961.5</v>
      </c>
      <c r="O35" s="30">
        <v>103.91</v>
      </c>
      <c r="P35" s="40">
        <v>13.2</v>
      </c>
      <c r="Q35" s="89">
        <v>25.69</v>
      </c>
      <c r="R35" s="89">
        <v>30.9</v>
      </c>
      <c r="S35" s="30"/>
      <c r="T35" s="30"/>
      <c r="U35" s="41">
        <f t="shared" si="0"/>
        <v>2270.4</v>
      </c>
      <c r="V35" s="42">
        <f t="shared" si="1"/>
        <v>24438.358560000001</v>
      </c>
    </row>
    <row r="36" spans="1:22" s="23" customFormat="1" x14ac:dyDescent="0.3">
      <c r="A36" s="129"/>
      <c r="B36" s="141"/>
      <c r="C36" s="43">
        <v>27</v>
      </c>
      <c r="D36" s="31"/>
      <c r="E36" s="31"/>
      <c r="F36" s="31"/>
      <c r="G36" s="30">
        <v>961.5</v>
      </c>
      <c r="H36" s="30">
        <v>103.91</v>
      </c>
      <c r="I36" s="40">
        <v>13.2</v>
      </c>
      <c r="J36" s="89">
        <v>25.69</v>
      </c>
      <c r="K36" s="89">
        <v>30.9</v>
      </c>
      <c r="L36" s="30"/>
      <c r="M36" s="30"/>
      <c r="N36" s="30">
        <v>961.5</v>
      </c>
      <c r="O36" s="30">
        <v>103.91</v>
      </c>
      <c r="P36" s="40">
        <v>13.2</v>
      </c>
      <c r="Q36" s="89">
        <v>25.69</v>
      </c>
      <c r="R36" s="89">
        <v>30.9</v>
      </c>
      <c r="S36" s="30"/>
      <c r="T36" s="30"/>
      <c r="U36" s="41">
        <f t="shared" si="0"/>
        <v>2270.4</v>
      </c>
      <c r="V36" s="42">
        <f t="shared" si="1"/>
        <v>24438.358560000001</v>
      </c>
    </row>
    <row r="37" spans="1:22" s="23" customFormat="1" x14ac:dyDescent="0.3">
      <c r="A37" s="129"/>
      <c r="B37" s="141"/>
      <c r="C37" s="43">
        <v>28</v>
      </c>
      <c r="D37" s="31"/>
      <c r="E37" s="31"/>
      <c r="F37" s="31"/>
      <c r="G37" s="30">
        <v>961.5</v>
      </c>
      <c r="H37" s="30">
        <v>103.91</v>
      </c>
      <c r="I37" s="40">
        <v>13.2</v>
      </c>
      <c r="J37" s="89">
        <v>25.69</v>
      </c>
      <c r="K37" s="89">
        <v>30.9</v>
      </c>
      <c r="L37" s="30"/>
      <c r="M37" s="30"/>
      <c r="N37" s="30">
        <v>961.5</v>
      </c>
      <c r="O37" s="30">
        <v>103.91</v>
      </c>
      <c r="P37" s="40">
        <v>13.2</v>
      </c>
      <c r="Q37" s="89">
        <v>25.69</v>
      </c>
      <c r="R37" s="89">
        <v>30.9</v>
      </c>
      <c r="S37" s="30"/>
      <c r="T37" s="30"/>
      <c r="U37" s="41">
        <f t="shared" si="0"/>
        <v>2270.4</v>
      </c>
      <c r="V37" s="42">
        <f t="shared" si="1"/>
        <v>24438.358560000001</v>
      </c>
    </row>
    <row r="38" spans="1:22" s="23" customFormat="1" x14ac:dyDescent="0.3">
      <c r="A38" s="129"/>
      <c r="B38" s="141"/>
      <c r="C38" s="43">
        <v>29</v>
      </c>
      <c r="D38" s="31"/>
      <c r="E38" s="31"/>
      <c r="F38" s="31"/>
      <c r="G38" s="30">
        <v>961.5</v>
      </c>
      <c r="H38" s="30">
        <v>103.91</v>
      </c>
      <c r="I38" s="40">
        <v>13.2</v>
      </c>
      <c r="J38" s="89">
        <v>25.69</v>
      </c>
      <c r="K38" s="89">
        <v>30.9</v>
      </c>
      <c r="L38" s="30"/>
      <c r="M38" s="30"/>
      <c r="N38" s="30">
        <v>961.5</v>
      </c>
      <c r="O38" s="30">
        <v>103.91</v>
      </c>
      <c r="P38" s="40">
        <v>13.2</v>
      </c>
      <c r="Q38" s="89">
        <v>25.69</v>
      </c>
      <c r="R38" s="89">
        <v>30.9</v>
      </c>
      <c r="S38" s="30"/>
      <c r="T38" s="30"/>
      <c r="U38" s="41">
        <f t="shared" si="0"/>
        <v>2270.4</v>
      </c>
      <c r="V38" s="42">
        <f t="shared" si="1"/>
        <v>24438.358560000001</v>
      </c>
    </row>
    <row r="39" spans="1:22" s="23" customFormat="1" x14ac:dyDescent="0.3">
      <c r="A39" s="129"/>
      <c r="B39" s="141"/>
      <c r="C39" s="43">
        <v>30</v>
      </c>
      <c r="D39" s="31"/>
      <c r="E39" s="31"/>
      <c r="F39" s="31"/>
      <c r="G39" s="30">
        <v>961.5</v>
      </c>
      <c r="H39" s="30">
        <v>103.91</v>
      </c>
      <c r="I39" s="40">
        <v>13.2</v>
      </c>
      <c r="J39" s="89">
        <v>25.69</v>
      </c>
      <c r="K39" s="89">
        <v>30.9</v>
      </c>
      <c r="L39" s="30"/>
      <c r="M39" s="30"/>
      <c r="N39" s="30">
        <v>961.5</v>
      </c>
      <c r="O39" s="30">
        <v>103.91</v>
      </c>
      <c r="P39" s="40">
        <v>13.2</v>
      </c>
      <c r="Q39" s="89">
        <v>25.69</v>
      </c>
      <c r="R39" s="89">
        <v>30.9</v>
      </c>
      <c r="S39" s="30"/>
      <c r="T39" s="30"/>
      <c r="U39" s="41">
        <f t="shared" si="0"/>
        <v>2270.4</v>
      </c>
      <c r="V39" s="42">
        <f t="shared" si="1"/>
        <v>24438.358560000001</v>
      </c>
    </row>
    <row r="40" spans="1:22" s="23" customFormat="1" ht="15" thickBot="1" x14ac:dyDescent="0.35">
      <c r="A40" s="130"/>
      <c r="B40" s="142"/>
      <c r="C40" s="43">
        <v>31</v>
      </c>
      <c r="D40" s="44"/>
      <c r="E40" s="31"/>
      <c r="F40" s="31"/>
      <c r="G40" s="30">
        <v>961.5</v>
      </c>
      <c r="H40" s="30">
        <v>103.91</v>
      </c>
      <c r="I40" s="40">
        <v>13.2</v>
      </c>
      <c r="J40" s="89">
        <v>25.69</v>
      </c>
      <c r="K40" s="89">
        <v>30.9</v>
      </c>
      <c r="L40" s="30"/>
      <c r="M40" s="30"/>
      <c r="N40" s="30">
        <v>961.5</v>
      </c>
      <c r="O40" s="30">
        <v>103.91</v>
      </c>
      <c r="P40" s="40">
        <v>13.2</v>
      </c>
      <c r="Q40" s="89">
        <v>25.69</v>
      </c>
      <c r="R40" s="89">
        <v>30.9</v>
      </c>
      <c r="S40" s="30"/>
      <c r="T40" s="30"/>
      <c r="U40" s="41">
        <f t="shared" si="0"/>
        <v>2270.4</v>
      </c>
      <c r="V40" s="42">
        <f t="shared" si="1"/>
        <v>24438.358560000001</v>
      </c>
    </row>
    <row r="41" spans="1:22" x14ac:dyDescent="0.3">
      <c r="A41" s="134" t="s">
        <v>7</v>
      </c>
      <c r="B41" s="135"/>
      <c r="C41" s="136"/>
      <c r="D41" s="67"/>
      <c r="E41" s="67"/>
      <c r="F41" s="67"/>
      <c r="G41" s="45">
        <f t="shared" ref="G41:T41" si="2">SUM(G7:G40)</f>
        <v>24937.57</v>
      </c>
      <c r="H41" s="45">
        <f t="shared" si="2"/>
        <v>4153.6299999999974</v>
      </c>
      <c r="I41" s="45">
        <f t="shared" si="2"/>
        <v>500.39999999999981</v>
      </c>
      <c r="J41" s="92">
        <f t="shared" si="2"/>
        <v>693.63000000000045</v>
      </c>
      <c r="K41" s="92">
        <f t="shared" si="2"/>
        <v>834.29999999999961</v>
      </c>
      <c r="L41" s="45">
        <f t="shared" si="2"/>
        <v>215.38</v>
      </c>
      <c r="M41" s="45">
        <f t="shared" si="2"/>
        <v>464.15</v>
      </c>
      <c r="N41" s="45">
        <f t="shared" si="2"/>
        <v>25166.400000000001</v>
      </c>
      <c r="O41" s="45">
        <f t="shared" si="2"/>
        <v>2898.2599999999993</v>
      </c>
      <c r="P41" s="45">
        <f t="shared" si="2"/>
        <v>540.4</v>
      </c>
      <c r="Q41" s="92">
        <f t="shared" si="2"/>
        <v>693.63000000000045</v>
      </c>
      <c r="R41" s="92">
        <f t="shared" si="2"/>
        <v>834.29999999999961</v>
      </c>
      <c r="S41" s="45">
        <f t="shared" si="2"/>
        <v>215.38</v>
      </c>
      <c r="T41" s="45">
        <f t="shared" si="2"/>
        <v>267.77999999999997</v>
      </c>
      <c r="U41" s="105">
        <f>SUM(U8:U40)</f>
        <v>61224.710000000021</v>
      </c>
      <c r="V41" s="111">
        <f t="shared" si="1"/>
        <v>659016.65596900019</v>
      </c>
    </row>
    <row r="42" spans="1:22" ht="15" thickBot="1" x14ac:dyDescent="0.35">
      <c r="A42" s="137" t="s">
        <v>43</v>
      </c>
      <c r="B42" s="138"/>
      <c r="C42" s="139"/>
      <c r="D42" s="68">
        <f>SUM(D8:D41)</f>
        <v>1089</v>
      </c>
      <c r="E42" s="68">
        <f>SUM(E8:E41)</f>
        <v>1132</v>
      </c>
      <c r="F42" s="96">
        <f>SUM(F7:F14)</f>
        <v>45508.420759490007</v>
      </c>
      <c r="G42" s="118">
        <f>SUM(G41:I41)+L41+M41</f>
        <v>30271.13</v>
      </c>
      <c r="H42" s="119"/>
      <c r="I42" s="119"/>
      <c r="J42" s="119"/>
      <c r="K42" s="119"/>
      <c r="L42" s="119"/>
      <c r="M42" s="120"/>
      <c r="N42" s="118">
        <f>SUM(N41:P41)+S41+T41</f>
        <v>29088.22</v>
      </c>
      <c r="O42" s="119"/>
      <c r="P42" s="119"/>
      <c r="Q42" s="119"/>
      <c r="R42" s="119"/>
      <c r="S42" s="119"/>
      <c r="T42" s="120"/>
      <c r="U42" s="106"/>
      <c r="V42" s="112"/>
    </row>
    <row r="43" spans="1:22" x14ac:dyDescent="0.3">
      <c r="A43" s="2"/>
      <c r="B43" s="2"/>
      <c r="C43" s="2"/>
    </row>
    <row r="44" spans="1:22" ht="15.6" x14ac:dyDescent="0.3">
      <c r="A44" s="1" t="s">
        <v>46</v>
      </c>
      <c r="B44" s="46"/>
      <c r="H44" s="47" t="s">
        <v>23</v>
      </c>
      <c r="I44" s="47"/>
      <c r="J44" s="47"/>
      <c r="K44" s="47"/>
      <c r="L44" s="48"/>
      <c r="M44" s="48"/>
      <c r="N44" s="48"/>
      <c r="O44" s="48"/>
      <c r="P44" s="48"/>
      <c r="R44" s="48"/>
    </row>
    <row r="45" spans="1:22" ht="15.6" x14ac:dyDescent="0.3">
      <c r="A45" s="1" t="s">
        <v>47</v>
      </c>
      <c r="B45" s="50"/>
      <c r="C45" s="51"/>
      <c r="D45" s="52"/>
      <c r="E45" s="52"/>
      <c r="F45" s="52"/>
      <c r="G45" s="53"/>
      <c r="H45" s="54" t="s">
        <v>25</v>
      </c>
      <c r="I45" s="54"/>
      <c r="J45" s="54"/>
      <c r="K45" s="54"/>
      <c r="L45" s="2">
        <f>D42</f>
        <v>1089</v>
      </c>
      <c r="M45" s="54"/>
      <c r="N45" s="54"/>
      <c r="O45" s="54"/>
      <c r="P45" s="54"/>
      <c r="R45" s="54"/>
      <c r="S45" s="55"/>
      <c r="T45" s="56"/>
    </row>
    <row r="46" spans="1:22" ht="15.6" x14ac:dyDescent="0.3">
      <c r="B46" s="50"/>
      <c r="C46" s="51"/>
      <c r="D46" s="52"/>
      <c r="E46" s="52"/>
      <c r="F46" s="52"/>
      <c r="G46" s="53"/>
      <c r="H46" s="54" t="s">
        <v>26</v>
      </c>
      <c r="I46" s="54"/>
      <c r="J46" s="54"/>
      <c r="K46" s="54"/>
      <c r="L46" s="2">
        <f>E42</f>
        <v>1132</v>
      </c>
      <c r="M46" s="54"/>
      <c r="N46" s="54"/>
      <c r="O46" s="54"/>
      <c r="P46" s="54"/>
      <c r="R46" s="54"/>
      <c r="S46" s="55"/>
      <c r="T46" s="56"/>
    </row>
    <row r="47" spans="1:22" ht="15.6" x14ac:dyDescent="0.3">
      <c r="B47" s="50"/>
      <c r="C47" s="51"/>
      <c r="D47" s="52"/>
      <c r="E47" s="52"/>
      <c r="F47" s="52"/>
      <c r="G47" s="53"/>
      <c r="H47" s="54"/>
      <c r="I47" s="54"/>
      <c r="J47" s="54"/>
      <c r="K47" s="54"/>
      <c r="L47" s="2"/>
      <c r="M47" s="54"/>
      <c r="N47" s="54"/>
      <c r="O47" s="54"/>
      <c r="P47" s="54"/>
      <c r="R47" s="54"/>
      <c r="S47" s="55"/>
      <c r="T47" s="56"/>
    </row>
    <row r="48" spans="1:22" ht="15.6" x14ac:dyDescent="0.3">
      <c r="B48" s="50"/>
      <c r="C48" s="51"/>
      <c r="D48" s="52"/>
      <c r="E48" s="52"/>
      <c r="F48" s="52"/>
      <c r="G48" s="53"/>
      <c r="H48" s="79" t="s">
        <v>44</v>
      </c>
      <c r="I48" s="54"/>
      <c r="J48" s="54"/>
      <c r="K48" s="54"/>
      <c r="M48" s="2"/>
      <c r="N48" s="121" t="s">
        <v>49</v>
      </c>
      <c r="O48" s="121"/>
      <c r="P48" s="121"/>
      <c r="Q48" s="121"/>
      <c r="R48" s="54"/>
      <c r="S48" s="54"/>
      <c r="T48" s="80" t="s">
        <v>42</v>
      </c>
    </row>
    <row r="49" spans="2:20" ht="15.6" x14ac:dyDescent="0.3">
      <c r="B49" s="50"/>
      <c r="C49" s="51"/>
      <c r="D49" s="52"/>
      <c r="E49" s="52"/>
      <c r="F49" s="52"/>
      <c r="G49" s="53"/>
      <c r="H49" s="54" t="s">
        <v>45</v>
      </c>
      <c r="I49" s="54"/>
      <c r="K49" s="82">
        <v>520</v>
      </c>
      <c r="L49" s="82" t="s">
        <v>40</v>
      </c>
      <c r="N49" s="82">
        <f>G41+N41</f>
        <v>50103.97</v>
      </c>
      <c r="O49" s="82" t="s">
        <v>22</v>
      </c>
      <c r="P49" s="48">
        <f>N49*10.7639</f>
        <v>539314.12268299994</v>
      </c>
      <c r="Q49" s="82" t="s">
        <v>6</v>
      </c>
      <c r="R49" s="53"/>
      <c r="S49" s="82"/>
      <c r="T49" s="54">
        <f>P49/500</f>
        <v>1078.6282453659999</v>
      </c>
    </row>
    <row r="50" spans="2:20" ht="23.4" x14ac:dyDescent="0.45">
      <c r="B50" s="50"/>
      <c r="C50" s="51"/>
      <c r="D50" s="52"/>
      <c r="E50" s="52"/>
      <c r="F50" s="52"/>
      <c r="G50" s="53"/>
      <c r="H50" s="83" t="s">
        <v>48</v>
      </c>
      <c r="I50" s="54"/>
      <c r="K50" s="82"/>
      <c r="L50" s="82"/>
      <c r="M50" s="53"/>
      <c r="N50" s="53"/>
      <c r="O50" s="82"/>
      <c r="P50" s="82"/>
      <c r="R50" s="82"/>
      <c r="S50" s="80" t="s">
        <v>41</v>
      </c>
      <c r="T50" s="81">
        <f>T49+5</f>
        <v>1083.6282453659999</v>
      </c>
    </row>
    <row r="51" spans="2:20" ht="15.6" x14ac:dyDescent="0.3">
      <c r="B51" s="50"/>
      <c r="C51" s="51"/>
      <c r="D51" s="52"/>
      <c r="E51" s="52"/>
      <c r="F51" s="52"/>
      <c r="G51" s="53"/>
      <c r="I51" s="54"/>
      <c r="J51" s="54"/>
      <c r="L51" s="54"/>
      <c r="M51" s="54"/>
      <c r="O51" s="2"/>
      <c r="R51" s="54"/>
      <c r="S51" s="54"/>
      <c r="T51" s="56"/>
    </row>
    <row r="52" spans="2:20" ht="16.2" thickBot="1" x14ac:dyDescent="0.35">
      <c r="B52" s="50"/>
      <c r="C52" s="51"/>
      <c r="D52" s="52"/>
      <c r="E52" s="52"/>
      <c r="F52" s="52"/>
      <c r="G52" s="53"/>
      <c r="H52" s="54"/>
      <c r="I52" s="54"/>
      <c r="J52" s="54"/>
      <c r="K52" s="54"/>
      <c r="L52" s="54"/>
      <c r="M52" s="54"/>
      <c r="N52" s="54"/>
      <c r="O52" s="54"/>
      <c r="P52" s="54"/>
      <c r="Q52" s="54"/>
      <c r="S52" s="49" t="s">
        <v>22</v>
      </c>
      <c r="T52" s="49" t="s">
        <v>6</v>
      </c>
    </row>
    <row r="53" spans="2:20" ht="24" thickBot="1" x14ac:dyDescent="0.5">
      <c r="H53" s="97" t="s">
        <v>39</v>
      </c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9">
        <f>SUM(G42+N42)</f>
        <v>59359.350000000006</v>
      </c>
      <c r="T53" s="100">
        <f t="shared" ref="T53" si="3">S53*10.7639</f>
        <v>638938.10746500001</v>
      </c>
    </row>
    <row r="54" spans="2:20" ht="18.600000000000001" thickBot="1" x14ac:dyDescent="0.4">
      <c r="H54" s="57" t="s">
        <v>37</v>
      </c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9">
        <f>SUM(G41:T41)</f>
        <v>62415.210000000006</v>
      </c>
      <c r="T54" s="60">
        <f>S54*10.7639</f>
        <v>671831.07891899999</v>
      </c>
    </row>
    <row r="55" spans="2:20" ht="18.600000000000001" thickBot="1" x14ac:dyDescent="0.4">
      <c r="H55" s="101" t="s">
        <v>56</v>
      </c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3">
        <f>F42+S54</f>
        <v>107923.63075949001</v>
      </c>
      <c r="T55" s="104">
        <f>S55*10.7639</f>
        <v>1161679.1691320746</v>
      </c>
    </row>
    <row r="57" spans="2:20" ht="23.4" x14ac:dyDescent="0.45">
      <c r="H57" s="75" t="s">
        <v>29</v>
      </c>
      <c r="I57" s="74"/>
      <c r="J57" s="74"/>
      <c r="K57" s="74"/>
      <c r="L57" s="74"/>
      <c r="M57" s="74"/>
    </row>
    <row r="58" spans="2:20" ht="23.4" x14ac:dyDescent="0.45">
      <c r="H58" s="76">
        <v>3</v>
      </c>
      <c r="I58" s="77" t="s">
        <v>35</v>
      </c>
      <c r="K58" s="77">
        <f>H58*4046.86</f>
        <v>12140.58</v>
      </c>
      <c r="L58" s="77" t="s">
        <v>36</v>
      </c>
      <c r="M58" s="122">
        <f>K58*10.7639</f>
        <v>130679.98906199999</v>
      </c>
      <c r="N58" s="122"/>
      <c r="O58" s="84" t="s">
        <v>6</v>
      </c>
    </row>
    <row r="59" spans="2:20" ht="15.6" x14ac:dyDescent="0.3">
      <c r="H59" s="72"/>
      <c r="I59" s="72"/>
      <c r="J59" s="72"/>
      <c r="K59" s="73"/>
      <c r="L59" s="72"/>
      <c r="M59" s="72"/>
      <c r="N59" s="72"/>
      <c r="O59" s="72"/>
    </row>
    <row r="60" spans="2:20" ht="23.4" x14ac:dyDescent="0.45">
      <c r="H60" s="75" t="s">
        <v>34</v>
      </c>
      <c r="I60" s="46"/>
      <c r="J60" s="46"/>
      <c r="K60" s="75" t="s">
        <v>53</v>
      </c>
      <c r="L60" s="46"/>
      <c r="M60" s="46"/>
      <c r="N60" s="46"/>
      <c r="O60" s="46"/>
    </row>
    <row r="61" spans="2:20" ht="23.4" x14ac:dyDescent="0.45">
      <c r="H61" s="78">
        <f>S53/K58</f>
        <v>4.889333952743609</v>
      </c>
      <c r="I61" s="46"/>
      <c r="J61" s="46"/>
      <c r="K61" s="93">
        <f>P49/T54*100</f>
        <v>80.275256624146579</v>
      </c>
      <c r="L61" s="46" t="s">
        <v>52</v>
      </c>
      <c r="M61" s="46"/>
      <c r="N61" s="46"/>
      <c r="O61" s="46"/>
    </row>
    <row r="64" spans="2:20" ht="23.4" x14ac:dyDescent="0.45">
      <c r="G64" s="46"/>
      <c r="H64" s="46"/>
      <c r="I64" s="46"/>
      <c r="J64" s="46"/>
      <c r="K64" s="75" t="s">
        <v>57</v>
      </c>
      <c r="L64" s="46"/>
      <c r="M64" s="46"/>
      <c r="N64" s="46"/>
      <c r="O64" s="46"/>
      <c r="R64" s="46"/>
      <c r="S64" s="46"/>
    </row>
    <row r="65" spans="7:19" ht="23.4" x14ac:dyDescent="0.45">
      <c r="G65" s="63"/>
      <c r="H65" s="46"/>
      <c r="I65" s="50"/>
      <c r="J65" s="46"/>
      <c r="K65" s="93">
        <f>(P49)/T55*100</f>
        <v>46.425393259477801</v>
      </c>
      <c r="L65" s="46" t="s">
        <v>52</v>
      </c>
      <c r="M65" s="46"/>
      <c r="N65" s="46"/>
      <c r="O65" s="46"/>
      <c r="R65" s="46"/>
      <c r="S65" s="46"/>
    </row>
    <row r="66" spans="7:19" x14ac:dyDescent="0.3">
      <c r="G66" s="46"/>
      <c r="H66" s="46"/>
      <c r="I66" s="50"/>
      <c r="J66" s="46"/>
      <c r="K66" s="46"/>
      <c r="L66" s="46"/>
      <c r="M66" s="46"/>
      <c r="N66" s="46"/>
      <c r="O66" s="46"/>
      <c r="P66" s="50"/>
      <c r="Q66" s="46"/>
      <c r="R66" s="46"/>
      <c r="S66" s="46"/>
    </row>
    <row r="67" spans="7:19" x14ac:dyDescent="0.3">
      <c r="G67" s="46"/>
      <c r="H67" s="46"/>
      <c r="I67" s="50"/>
      <c r="J67" s="46"/>
      <c r="K67" s="46"/>
      <c r="L67" s="46"/>
      <c r="M67" s="46"/>
      <c r="N67" s="46"/>
      <c r="O67" s="46"/>
      <c r="P67" s="61"/>
      <c r="Q67" s="46"/>
      <c r="R67" s="46"/>
      <c r="S67" s="46"/>
    </row>
    <row r="68" spans="7:19" x14ac:dyDescent="0.3">
      <c r="G68" s="46"/>
      <c r="H68" s="63"/>
      <c r="I68" s="50"/>
      <c r="J68" s="46"/>
      <c r="K68" s="46"/>
      <c r="L68" s="46"/>
      <c r="M68" s="46"/>
      <c r="N68" s="46"/>
      <c r="O68" s="46"/>
      <c r="P68" s="46"/>
      <c r="Q68" s="46"/>
      <c r="R68" s="46"/>
      <c r="S68" s="46"/>
    </row>
    <row r="69" spans="7:19" x14ac:dyDescent="0.3">
      <c r="G69" s="46"/>
      <c r="H69" s="46"/>
      <c r="I69" s="61"/>
      <c r="J69" s="62"/>
      <c r="K69" s="62"/>
      <c r="L69" s="62"/>
      <c r="M69" s="46"/>
      <c r="N69" s="46"/>
      <c r="O69" s="46"/>
      <c r="P69" s="46"/>
      <c r="Q69" s="46"/>
      <c r="R69" s="46"/>
      <c r="S69" s="46"/>
    </row>
    <row r="70" spans="7:19" ht="18" x14ac:dyDescent="0.35">
      <c r="G70" s="46"/>
      <c r="H70" s="85" t="s">
        <v>51</v>
      </c>
      <c r="S70" s="46"/>
    </row>
    <row r="71" spans="7:19" x14ac:dyDescent="0.3"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</row>
    <row r="72" spans="7:19" x14ac:dyDescent="0.3"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</row>
  </sheetData>
  <mergeCells count="21">
    <mergeCell ref="N48:Q48"/>
    <mergeCell ref="M58:N58"/>
    <mergeCell ref="A4:B5"/>
    <mergeCell ref="D6:E6"/>
    <mergeCell ref="A16:A40"/>
    <mergeCell ref="A7:A8"/>
    <mergeCell ref="G42:M42"/>
    <mergeCell ref="A9:A14"/>
    <mergeCell ref="A41:C41"/>
    <mergeCell ref="A42:C42"/>
    <mergeCell ref="B15:B40"/>
    <mergeCell ref="U41:U42"/>
    <mergeCell ref="D4:E4"/>
    <mergeCell ref="S1:T1"/>
    <mergeCell ref="S2:T2"/>
    <mergeCell ref="V41:V42"/>
    <mergeCell ref="U4:V4"/>
    <mergeCell ref="G5:M5"/>
    <mergeCell ref="N5:T5"/>
    <mergeCell ref="N42:T42"/>
    <mergeCell ref="G4:T4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Plot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 Shun, Seam</dc:creator>
  <cp:lastModifiedBy>Adinya Ittasaqa Rosiyana</cp:lastModifiedBy>
  <cp:lastPrinted>2015-09-10T15:20:49Z</cp:lastPrinted>
  <dcterms:created xsi:type="dcterms:W3CDTF">2014-07-28T10:29:28Z</dcterms:created>
  <dcterms:modified xsi:type="dcterms:W3CDTF">2015-09-18T07:49:38Z</dcterms:modified>
</cp:coreProperties>
</file>